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720" tabRatio="804"/>
  </bookViews>
  <sheets>
    <sheet name="Fedlap" sheetId="23" r:id="rId1"/>
    <sheet name="56 kcs fiú magas" sheetId="4" r:id="rId2"/>
    <sheet name="fiú magas sorrend" sheetId="26" r:id="rId3"/>
    <sheet name="56 kcs fiú távol" sheetId="27" r:id="rId4"/>
    <sheet name="fiú távol sorrend" sheetId="28" r:id="rId5"/>
    <sheet name="56 kcs fiú súly" sheetId="30" r:id="rId6"/>
    <sheet name="fiú súly sorrend" sheetId="29" r:id="rId7"/>
    <sheet name="56 kcs fiú diszkosz" sheetId="31" r:id="rId8"/>
    <sheet name="fiú diszkosz sorrend" sheetId="32" r:id="rId9"/>
    <sheet name="56 kcs fiú gerely" sheetId="33" r:id="rId10"/>
    <sheet name="fiú gerely sorrend" sheetId="34" r:id="rId11"/>
    <sheet name="56kcs fiú 4x1500m" sheetId="35" r:id="rId12"/>
    <sheet name="fiú 4x1500m sorrend" sheetId="36" r:id="rId13"/>
    <sheet name="56kcs fiú svédváltó" sheetId="37" r:id="rId14"/>
    <sheet name="fiú svédváltó sorrend" sheetId="38" r:id="rId15"/>
    <sheet name="56 kcs lány magas" sheetId="39" r:id="rId16"/>
    <sheet name="lány magas sorrend" sheetId="40" r:id="rId17"/>
    <sheet name="56 kcs lány távol" sheetId="41" r:id="rId18"/>
    <sheet name="lány távol sorrend" sheetId="42" r:id="rId19"/>
    <sheet name="56 kcs lány súly" sheetId="43" r:id="rId20"/>
    <sheet name="lány súly sorrend" sheetId="44" r:id="rId21"/>
    <sheet name="56 kcs lány diszkosz" sheetId="45" r:id="rId22"/>
    <sheet name="lány diszkosz sorrend" sheetId="46" r:id="rId23"/>
    <sheet name="56 kcs lány gerely" sheetId="47" r:id="rId24"/>
    <sheet name="lány gerely sorrend" sheetId="48" r:id="rId25"/>
    <sheet name="56kcs lány 4x800m" sheetId="49" r:id="rId26"/>
    <sheet name="lány 4x800m sorrend" sheetId="50" r:id="rId27"/>
    <sheet name="56kcs lány svédváltó" sheetId="51" r:id="rId28"/>
    <sheet name="lány svédváltó sorrend" sheetId="52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7">'56 kcs fiú diszkosz'!$A$1:$O$36</definedName>
    <definedName name="_xlnm.Print_Area" localSheetId="9">'56 kcs fiú gerely'!$A$1:$O$76</definedName>
    <definedName name="_xlnm.Print_Area" localSheetId="1">'56 kcs fiú magas'!$A$1:$O$44</definedName>
    <definedName name="_xlnm.Print_Area" localSheetId="5">'56 kcs fiú súly'!$A$1:$O$69</definedName>
    <definedName name="_xlnm.Print_Area" localSheetId="3">'56 kcs fiú távol'!$A$1:$O$76</definedName>
    <definedName name="_xlnm.Print_Area" localSheetId="21">'56 kcs lány diszkosz'!$A$1:$O$28</definedName>
    <definedName name="_xlnm.Print_Area" localSheetId="23">'56 kcs lány gerely'!$A$1:$O$36</definedName>
    <definedName name="_xlnm.Print_Area" localSheetId="15">'56 kcs lány magas'!$A$1:$O$36</definedName>
    <definedName name="_xlnm.Print_Area" localSheetId="19">'56 kcs lány súly'!$A$1:$O$44</definedName>
    <definedName name="_xlnm.Print_Area" localSheetId="17">'56 kcs lány távol'!$A$1:$O$44</definedName>
    <definedName name="_xlnm.Print_Area" localSheetId="11">'56kcs fiú 4x1500m'!$A$1:$H$33</definedName>
    <definedName name="_xlnm.Print_Area" localSheetId="13">'56kcs fiú svédváltó'!$A$1:$H$81</definedName>
    <definedName name="_xlnm.Print_Area" localSheetId="25">'56kcs lány 4x800m'!$A$1:$H$32</definedName>
    <definedName name="_xlnm.Print_Area" localSheetId="27">'56kcs lány svédváltó'!$A$1:$H$60</definedName>
    <definedName name="_xlnm.Print_Area" localSheetId="0">Fedlap!$A$1:$J$37</definedName>
    <definedName name="_xlnm.Print_Area" localSheetId="12">'fiú 4x1500m sorrend'!$A$1:$D$8</definedName>
    <definedName name="_xlnm.Print_Area" localSheetId="8">'fiú diszkosz sorrend'!$A$1:$D$24</definedName>
    <definedName name="_xlnm.Print_Area" localSheetId="10">'fiú gerely sorrend'!$A$1:$D$24</definedName>
    <definedName name="_xlnm.Print_Area" localSheetId="2">'fiú magas sorrend'!$A$1:$D$24</definedName>
    <definedName name="_xlnm.Print_Area" localSheetId="6">'fiú súly sorrend'!$A$1:$D$24</definedName>
    <definedName name="_xlnm.Print_Area" localSheetId="14">'fiú svédváltó sorrend'!$A$1:$D$15</definedName>
    <definedName name="_xlnm.Print_Area" localSheetId="4">'fiú távol sorrend'!$A$1:$D$24</definedName>
    <definedName name="_xlnm.Print_Area" localSheetId="26">'lány 4x800m sorrend'!$A$1:$D$8</definedName>
    <definedName name="_xlnm.Print_Area" localSheetId="22">'lány diszkosz sorrend'!$A$1:$D$24</definedName>
    <definedName name="_xlnm.Print_Area" localSheetId="24">'lány gerely sorrend'!$A$1:$D$24</definedName>
    <definedName name="_xlnm.Print_Area" localSheetId="16">'lány magas sorrend'!$A$1:$D$24</definedName>
    <definedName name="_xlnm.Print_Area" localSheetId="20">'lány súly sorrend'!$A$1:$D$24</definedName>
    <definedName name="_xlnm.Print_Area" localSheetId="28">'lány svédváltó sorrend'!$A$1:$D$12</definedName>
    <definedName name="_xlnm.Print_Area" localSheetId="18">'lány távol sorrend'!$A$1:$D$24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0"/>
  <c r="C12" i="52"/>
  <c r="B12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C1"/>
  <c r="B1"/>
  <c r="A1"/>
  <c r="G139" i="51"/>
  <c r="G132"/>
  <c r="G125"/>
  <c r="G118"/>
  <c r="G111"/>
  <c r="G104"/>
  <c r="G97"/>
  <c r="G90"/>
  <c r="G83"/>
  <c r="G76"/>
  <c r="G69"/>
  <c r="G62"/>
  <c r="G55"/>
  <c r="G48"/>
  <c r="G41"/>
  <c r="G34"/>
  <c r="G27"/>
  <c r="G20"/>
  <c r="G13"/>
  <c r="G6"/>
  <c r="C8" i="50" l="1"/>
  <c r="B8"/>
  <c r="D6"/>
  <c r="C6"/>
  <c r="B6"/>
  <c r="D5"/>
  <c r="C5"/>
  <c r="B5"/>
  <c r="D4"/>
  <c r="C4"/>
  <c r="B4"/>
  <c r="D3"/>
  <c r="C3"/>
  <c r="B3"/>
  <c r="C1"/>
  <c r="B1"/>
  <c r="A1"/>
  <c r="G139" i="49"/>
  <c r="G132"/>
  <c r="G125"/>
  <c r="G118"/>
  <c r="G111"/>
  <c r="G104"/>
  <c r="G97"/>
  <c r="G90"/>
  <c r="G83"/>
  <c r="G76"/>
  <c r="G69"/>
  <c r="G62"/>
  <c r="G55"/>
  <c r="G48"/>
  <c r="G41"/>
  <c r="G34"/>
  <c r="G27"/>
  <c r="G20"/>
  <c r="G13"/>
  <c r="G6"/>
  <c r="C24" i="48" l="1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47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L102" s="1"/>
  <c r="J104"/>
  <c r="J103"/>
  <c r="J99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J67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L38" s="1"/>
  <c r="J40"/>
  <c r="J39"/>
  <c r="J35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3" i="48" s="1"/>
  <c r="D6" l="1"/>
  <c r="D7"/>
  <c r="D9"/>
  <c r="D12"/>
  <c r="D16"/>
  <c r="D22"/>
  <c r="D13"/>
  <c r="D20"/>
  <c r="D21"/>
  <c r="D15"/>
  <c r="D17"/>
  <c r="D4"/>
  <c r="N22" i="47" s="1"/>
  <c r="D10" i="48"/>
  <c r="D5"/>
  <c r="D8"/>
  <c r="D14"/>
  <c r="D18"/>
  <c r="N134" i="47"/>
  <c r="D19" i="48"/>
  <c r="D11"/>
  <c r="N102" i="47" l="1"/>
  <c r="N78"/>
  <c r="N6"/>
  <c r="N62"/>
  <c r="N158"/>
  <c r="N126"/>
  <c r="N118"/>
  <c r="N150"/>
  <c r="N86"/>
  <c r="N110"/>
  <c r="N54"/>
  <c r="N142"/>
  <c r="N38"/>
  <c r="N46"/>
  <c r="N94"/>
  <c r="N14"/>
  <c r="N30"/>
  <c r="N70"/>
  <c r="C24" i="46" l="1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45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46" s="1"/>
  <c r="J99" i="45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46" s="1"/>
  <c r="J67" i="45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D7" i="46" s="1"/>
  <c r="J35" i="45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3" i="46" s="1"/>
  <c r="D6" l="1"/>
  <c r="D13"/>
  <c r="D16"/>
  <c r="D22"/>
  <c r="D4"/>
  <c r="D10"/>
  <c r="D17"/>
  <c r="D20"/>
  <c r="D5"/>
  <c r="D8"/>
  <c r="D14"/>
  <c r="D21"/>
  <c r="D9"/>
  <c r="D12"/>
  <c r="D18"/>
  <c r="D19"/>
  <c r="N102" i="45"/>
  <c r="N118" l="1"/>
  <c r="N126"/>
  <c r="N150"/>
  <c r="N134"/>
  <c r="N78"/>
  <c r="N46"/>
  <c r="N142"/>
  <c r="N62"/>
  <c r="N86"/>
  <c r="N70"/>
  <c r="N158"/>
  <c r="N38"/>
  <c r="N54"/>
  <c r="N94"/>
  <c r="N22"/>
  <c r="N14"/>
  <c r="N110"/>
  <c r="N30"/>
  <c r="N6"/>
  <c r="C24" i="44" l="1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43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44" s="1"/>
  <c r="J99" i="43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44" s="1"/>
  <c r="J67" i="43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J35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3" i="44" s="1"/>
  <c r="D6" l="1"/>
  <c r="D13"/>
  <c r="D16"/>
  <c r="D22"/>
  <c r="D7"/>
  <c r="D10"/>
  <c r="D17"/>
  <c r="D20"/>
  <c r="D5"/>
  <c r="D8"/>
  <c r="D14"/>
  <c r="D21"/>
  <c r="D9"/>
  <c r="D12"/>
  <c r="D18"/>
  <c r="D4"/>
  <c r="N86" i="43" s="1"/>
  <c r="D19" i="44"/>
  <c r="N126" i="43" l="1"/>
  <c r="N102"/>
  <c r="N150"/>
  <c r="N70"/>
  <c r="N134"/>
  <c r="N158"/>
  <c r="N6"/>
  <c r="N54"/>
  <c r="N94"/>
  <c r="N22"/>
  <c r="N14"/>
  <c r="N110"/>
  <c r="N38"/>
  <c r="N118"/>
  <c r="N30"/>
  <c r="N78"/>
  <c r="N46"/>
  <c r="N142"/>
  <c r="N62"/>
  <c r="C24" i="42" l="1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41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42" s="1"/>
  <c r="J99" i="41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42" s="1"/>
  <c r="J67" i="41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D6" i="42" s="1"/>
  <c r="J35" i="41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7" i="42" l="1"/>
  <c r="D13"/>
  <c r="D16"/>
  <c r="D22"/>
  <c r="D3"/>
  <c r="N30" i="41" s="1"/>
  <c r="D10" i="42"/>
  <c r="D17"/>
  <c r="D20"/>
  <c r="D5"/>
  <c r="D8"/>
  <c r="D14"/>
  <c r="D21"/>
  <c r="D9"/>
  <c r="D12"/>
  <c r="D18"/>
  <c r="D4"/>
  <c r="N118" i="41" s="1"/>
  <c r="D19" i="42"/>
  <c r="N70" i="41" l="1"/>
  <c r="N150"/>
  <c r="N102"/>
  <c r="N134"/>
  <c r="N46"/>
  <c r="N62"/>
  <c r="N38"/>
  <c r="N54"/>
  <c r="N94"/>
  <c r="N22"/>
  <c r="N14"/>
  <c r="N110"/>
  <c r="N142"/>
  <c r="N86"/>
  <c r="N158"/>
  <c r="N126"/>
  <c r="N78"/>
  <c r="N6"/>
  <c r="C24" i="40" l="1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B3"/>
  <c r="C1"/>
  <c r="B1"/>
  <c r="A1"/>
  <c r="J163" i="39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D19" i="40" s="1"/>
  <c r="J131" i="39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40" s="1"/>
  <c r="J99" i="39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L70" s="1"/>
  <c r="J72"/>
  <c r="J71"/>
  <c r="J67"/>
  <c r="J66"/>
  <c r="J65"/>
  <c r="J64"/>
  <c r="J63"/>
  <c r="L62" s="1"/>
  <c r="J59"/>
  <c r="J58"/>
  <c r="J57"/>
  <c r="J56"/>
  <c r="J55"/>
  <c r="L54" s="1"/>
  <c r="J51"/>
  <c r="J50"/>
  <c r="L46" s="1"/>
  <c r="J49"/>
  <c r="J48"/>
  <c r="J47"/>
  <c r="J43"/>
  <c r="J42"/>
  <c r="J41"/>
  <c r="L38" s="1"/>
  <c r="J40"/>
  <c r="J39"/>
  <c r="J35"/>
  <c r="J34"/>
  <c r="J33"/>
  <c r="J32"/>
  <c r="J31"/>
  <c r="L30" s="1"/>
  <c r="J27"/>
  <c r="J26"/>
  <c r="J25"/>
  <c r="J24"/>
  <c r="J23"/>
  <c r="L22" s="1"/>
  <c r="J19"/>
  <c r="J18"/>
  <c r="L14" s="1"/>
  <c r="J17"/>
  <c r="J16"/>
  <c r="J15"/>
  <c r="J11"/>
  <c r="J10"/>
  <c r="J9"/>
  <c r="L6" s="1"/>
  <c r="J8"/>
  <c r="J7"/>
  <c r="D5" i="40" l="1"/>
  <c r="D9"/>
  <c r="D13"/>
  <c r="D22"/>
  <c r="D6"/>
  <c r="D17"/>
  <c r="D4"/>
  <c r="D14"/>
  <c r="D21"/>
  <c r="D3"/>
  <c r="N14" i="39" s="1"/>
  <c r="D7" i="40"/>
  <c r="D11"/>
  <c r="D16"/>
  <c r="D10"/>
  <c r="D20"/>
  <c r="D8"/>
  <c r="D12"/>
  <c r="D18"/>
  <c r="N6" i="39" s="1"/>
  <c r="N54" l="1"/>
  <c r="N70"/>
  <c r="N94"/>
  <c r="N126"/>
  <c r="N134"/>
  <c r="N78"/>
  <c r="N142"/>
  <c r="N38"/>
  <c r="N30"/>
  <c r="N86"/>
  <c r="N22"/>
  <c r="N46"/>
  <c r="N62"/>
  <c r="N118"/>
  <c r="N158"/>
  <c r="N102"/>
  <c r="N110"/>
  <c r="N150"/>
  <c r="C15" i="38" l="1"/>
  <c r="B15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C1"/>
  <c r="B1"/>
  <c r="A1"/>
  <c r="G139" i="37"/>
  <c r="G132"/>
  <c r="G125"/>
  <c r="G118"/>
  <c r="G111"/>
  <c r="G104"/>
  <c r="G97"/>
  <c r="G90"/>
  <c r="G83"/>
  <c r="G76"/>
  <c r="G69"/>
  <c r="G62"/>
  <c r="G55"/>
  <c r="G48"/>
  <c r="G41"/>
  <c r="G34"/>
  <c r="G27"/>
  <c r="G20"/>
  <c r="G13"/>
  <c r="G6"/>
  <c r="C8" i="36" l="1"/>
  <c r="B8"/>
  <c r="D6"/>
  <c r="C6"/>
  <c r="B6"/>
  <c r="D5"/>
  <c r="C5"/>
  <c r="B5"/>
  <c r="D4"/>
  <c r="C4"/>
  <c r="B4"/>
  <c r="D3"/>
  <c r="C3"/>
  <c r="B3"/>
  <c r="C1"/>
  <c r="B1"/>
  <c r="A1"/>
  <c r="G139" i="35"/>
  <c r="G132"/>
  <c r="G125"/>
  <c r="G118"/>
  <c r="G111"/>
  <c r="G104"/>
  <c r="G97"/>
  <c r="G90"/>
  <c r="G83"/>
  <c r="G76"/>
  <c r="G69"/>
  <c r="G62"/>
  <c r="G55"/>
  <c r="G48"/>
  <c r="G41"/>
  <c r="G34"/>
  <c r="G27"/>
  <c r="G20"/>
  <c r="G13"/>
  <c r="G6"/>
  <c r="C24" i="34" l="1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33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34" s="1"/>
  <c r="J99" i="33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34" s="1"/>
  <c r="J67" i="33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D7" i="34" s="1"/>
  <c r="J35" i="33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16" i="34" l="1"/>
  <c r="D5"/>
  <c r="D10"/>
  <c r="D17"/>
  <c r="D20"/>
  <c r="D4"/>
  <c r="D22"/>
  <c r="D6"/>
  <c r="D8"/>
  <c r="D14"/>
  <c r="D21"/>
  <c r="D13"/>
  <c r="D9"/>
  <c r="D12"/>
  <c r="D18"/>
  <c r="D3"/>
  <c r="N110" i="33" s="1"/>
  <c r="D19" i="34"/>
  <c r="N94" i="33" l="1"/>
  <c r="N54"/>
  <c r="N22"/>
  <c r="N30"/>
  <c r="N118"/>
  <c r="N86"/>
  <c r="N102"/>
  <c r="N70"/>
  <c r="N126"/>
  <c r="N46"/>
  <c r="N142"/>
  <c r="N62"/>
  <c r="N134"/>
  <c r="N14"/>
  <c r="N38"/>
  <c r="N78"/>
  <c r="N6"/>
  <c r="N150"/>
  <c r="N158"/>
  <c r="C24" i="32" l="1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31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32" s="1"/>
  <c r="J99" i="31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L70" s="1"/>
  <c r="J72"/>
  <c r="J71"/>
  <c r="J67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J40"/>
  <c r="J39"/>
  <c r="L38"/>
  <c r="J35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3" i="32" s="1"/>
  <c r="D9" l="1"/>
  <c r="D11"/>
  <c r="D22"/>
  <c r="D6"/>
  <c r="D17"/>
  <c r="D5"/>
  <c r="D21"/>
  <c r="D13"/>
  <c r="D16"/>
  <c r="D20"/>
  <c r="D10"/>
  <c r="D14"/>
  <c r="D4"/>
  <c r="N158" i="31" s="1"/>
  <c r="D8" i="32"/>
  <c r="D12"/>
  <c r="D18"/>
  <c r="D19"/>
  <c r="D7"/>
  <c r="N126" i="31" s="1"/>
  <c r="N46" l="1"/>
  <c r="N6"/>
  <c r="N30"/>
  <c r="N14"/>
  <c r="N70"/>
  <c r="N78"/>
  <c r="N62"/>
  <c r="N134"/>
  <c r="N22"/>
  <c r="N110"/>
  <c r="N54"/>
  <c r="N86"/>
  <c r="N38"/>
  <c r="N102"/>
  <c r="N94"/>
  <c r="N142"/>
  <c r="N150"/>
  <c r="N118"/>
  <c r="J163" i="30" l="1"/>
  <c r="J162"/>
  <c r="J161"/>
  <c r="J160"/>
  <c r="L158" s="1"/>
  <c r="N158" s="1"/>
  <c r="J159"/>
  <c r="J155"/>
  <c r="J154"/>
  <c r="J153"/>
  <c r="J152"/>
  <c r="J151"/>
  <c r="L150" s="1"/>
  <c r="N150" s="1"/>
  <c r="J147"/>
  <c r="J146"/>
  <c r="J145"/>
  <c r="J144"/>
  <c r="J143"/>
  <c r="L142" s="1"/>
  <c r="N142" s="1"/>
  <c r="J139"/>
  <c r="J138"/>
  <c r="J137"/>
  <c r="J136"/>
  <c r="J135"/>
  <c r="L134"/>
  <c r="N134" s="1"/>
  <c r="J131"/>
  <c r="J130"/>
  <c r="J129"/>
  <c r="J128"/>
  <c r="L126" s="1"/>
  <c r="N126" s="1"/>
  <c r="J127"/>
  <c r="J123"/>
  <c r="J122"/>
  <c r="J121"/>
  <c r="J120"/>
  <c r="J119"/>
  <c r="L118" s="1"/>
  <c r="N118" s="1"/>
  <c r="J115"/>
  <c r="J114"/>
  <c r="J113"/>
  <c r="J112"/>
  <c r="J111"/>
  <c r="L110" s="1"/>
  <c r="N110" s="1"/>
  <c r="J107"/>
  <c r="J106"/>
  <c r="J105"/>
  <c r="L102" s="1"/>
  <c r="N102" s="1"/>
  <c r="J104"/>
  <c r="J103"/>
  <c r="J99"/>
  <c r="J98"/>
  <c r="J97"/>
  <c r="J96"/>
  <c r="L94" s="1"/>
  <c r="N94" s="1"/>
  <c r="J95"/>
  <c r="J91"/>
  <c r="J90"/>
  <c r="J89"/>
  <c r="J88"/>
  <c r="J87"/>
  <c r="L86" s="1"/>
  <c r="N86" s="1"/>
  <c r="J83"/>
  <c r="J82"/>
  <c r="J81"/>
  <c r="J80"/>
  <c r="J79"/>
  <c r="L78" s="1"/>
  <c r="N78" s="1"/>
  <c r="J75"/>
  <c r="J74"/>
  <c r="J73"/>
  <c r="J72"/>
  <c r="J71"/>
  <c r="L70"/>
  <c r="N70" s="1"/>
  <c r="J67"/>
  <c r="J66"/>
  <c r="J65"/>
  <c r="J64"/>
  <c r="L62" s="1"/>
  <c r="N62" s="1"/>
  <c r="J63"/>
  <c r="J59"/>
  <c r="J58"/>
  <c r="J57"/>
  <c r="J56"/>
  <c r="J55"/>
  <c r="L54" s="1"/>
  <c r="N54" s="1"/>
  <c r="J51"/>
  <c r="J50"/>
  <c r="J49"/>
  <c r="J48"/>
  <c r="J47"/>
  <c r="L46" s="1"/>
  <c r="N46" s="1"/>
  <c r="J43"/>
  <c r="J42"/>
  <c r="J41"/>
  <c r="L38" s="1"/>
  <c r="N38" s="1"/>
  <c r="J40"/>
  <c r="J39"/>
  <c r="J35"/>
  <c r="J34"/>
  <c r="J33"/>
  <c r="J32"/>
  <c r="L30" s="1"/>
  <c r="N30" s="1"/>
  <c r="J31"/>
  <c r="J27"/>
  <c r="J26"/>
  <c r="J25"/>
  <c r="J24"/>
  <c r="J23"/>
  <c r="L22" s="1"/>
  <c r="N22" s="1"/>
  <c r="J19"/>
  <c r="J18"/>
  <c r="J17"/>
  <c r="J16"/>
  <c r="J15"/>
  <c r="L14" s="1"/>
  <c r="N14" s="1"/>
  <c r="J11"/>
  <c r="J10"/>
  <c r="J9"/>
  <c r="J8"/>
  <c r="J7"/>
  <c r="L6"/>
  <c r="N6" s="1"/>
  <c r="C24" i="29"/>
  <c r="B24"/>
  <c r="D22"/>
  <c r="C22"/>
  <c r="B22"/>
  <c r="D21"/>
  <c r="C21"/>
  <c r="B21"/>
  <c r="D20"/>
  <c r="C20"/>
  <c r="B20"/>
  <c r="D19"/>
  <c r="C19"/>
  <c r="B19"/>
  <c r="D18"/>
  <c r="C18"/>
  <c r="B18"/>
  <c r="D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C1"/>
  <c r="B1"/>
  <c r="A1"/>
  <c r="C24" i="28" l="1"/>
  <c r="B24"/>
  <c r="C22"/>
  <c r="B22"/>
  <c r="C21"/>
  <c r="B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1"/>
  <c r="B1"/>
  <c r="A1"/>
  <c r="J163" i="27"/>
  <c r="J162"/>
  <c r="J161"/>
  <c r="J160"/>
  <c r="L158" s="1"/>
  <c r="J159"/>
  <c r="J155"/>
  <c r="J154"/>
  <c r="J153"/>
  <c r="J152"/>
  <c r="J151"/>
  <c r="L150" s="1"/>
  <c r="J147"/>
  <c r="J146"/>
  <c r="J145"/>
  <c r="J144"/>
  <c r="J143"/>
  <c r="L142" s="1"/>
  <c r="J139"/>
  <c r="J138"/>
  <c r="J137"/>
  <c r="J136"/>
  <c r="J135"/>
  <c r="L134"/>
  <c r="J131"/>
  <c r="J130"/>
  <c r="J129"/>
  <c r="J128"/>
  <c r="L126" s="1"/>
  <c r="J127"/>
  <c r="J123"/>
  <c r="J122"/>
  <c r="J121"/>
  <c r="J120"/>
  <c r="J119"/>
  <c r="L118" s="1"/>
  <c r="J115"/>
  <c r="J114"/>
  <c r="J113"/>
  <c r="J112"/>
  <c r="J111"/>
  <c r="L110" s="1"/>
  <c r="J107"/>
  <c r="J106"/>
  <c r="J105"/>
  <c r="J104"/>
  <c r="J103"/>
  <c r="L102"/>
  <c r="D15" i="28" s="1"/>
  <c r="J99" i="27"/>
  <c r="J98"/>
  <c r="J97"/>
  <c r="J96"/>
  <c r="L94" s="1"/>
  <c r="J95"/>
  <c r="J91"/>
  <c r="J90"/>
  <c r="J89"/>
  <c r="J88"/>
  <c r="J87"/>
  <c r="L86" s="1"/>
  <c r="J83"/>
  <c r="J82"/>
  <c r="J81"/>
  <c r="J80"/>
  <c r="J79"/>
  <c r="L78" s="1"/>
  <c r="J75"/>
  <c r="J74"/>
  <c r="J73"/>
  <c r="J72"/>
  <c r="J71"/>
  <c r="L70"/>
  <c r="D11" i="28" s="1"/>
  <c r="J67" i="27"/>
  <c r="J66"/>
  <c r="J65"/>
  <c r="J64"/>
  <c r="L62" s="1"/>
  <c r="J63"/>
  <c r="J59"/>
  <c r="J58"/>
  <c r="J57"/>
  <c r="J56"/>
  <c r="J55"/>
  <c r="L54" s="1"/>
  <c r="J51"/>
  <c r="J50"/>
  <c r="J49"/>
  <c r="J48"/>
  <c r="J47"/>
  <c r="L46" s="1"/>
  <c r="J43"/>
  <c r="J42"/>
  <c r="J41"/>
  <c r="L38" s="1"/>
  <c r="J40"/>
  <c r="J39"/>
  <c r="J35"/>
  <c r="J34"/>
  <c r="J33"/>
  <c r="J32"/>
  <c r="L30" s="1"/>
  <c r="J31"/>
  <c r="J27"/>
  <c r="J26"/>
  <c r="J25"/>
  <c r="J24"/>
  <c r="J23"/>
  <c r="L22" s="1"/>
  <c r="J19"/>
  <c r="J18"/>
  <c r="J17"/>
  <c r="J16"/>
  <c r="J15"/>
  <c r="L14" s="1"/>
  <c r="J11"/>
  <c r="J10"/>
  <c r="J9"/>
  <c r="J8"/>
  <c r="J7"/>
  <c r="L6"/>
  <c r="D3" i="28" s="1"/>
  <c r="D4" l="1"/>
  <c r="N22" i="27" s="1"/>
  <c r="D5" i="28"/>
  <c r="D9"/>
  <c r="D12"/>
  <c r="D18"/>
  <c r="D13"/>
  <c r="D16"/>
  <c r="D22"/>
  <c r="D6"/>
  <c r="D10"/>
  <c r="D17"/>
  <c r="D20"/>
  <c r="D8"/>
  <c r="D7"/>
  <c r="N78" i="27" s="1"/>
  <c r="D14" i="28"/>
  <c r="D21"/>
  <c r="D19"/>
  <c r="N70" i="27" l="1"/>
  <c r="N110"/>
  <c r="N54"/>
  <c r="N142"/>
  <c r="N86"/>
  <c r="N38"/>
  <c r="N6"/>
  <c r="N150"/>
  <c r="N46"/>
  <c r="N62"/>
  <c r="N158"/>
  <c r="N102"/>
  <c r="N134"/>
  <c r="N94"/>
  <c r="N14"/>
  <c r="N118"/>
  <c r="N30"/>
  <c r="N126"/>
  <c r="C24" i="26" l="1"/>
  <c r="B24"/>
  <c r="C1"/>
  <c r="B1"/>
  <c r="C5" i="23"/>
  <c r="A1" i="26"/>
  <c r="J7" i="4"/>
  <c r="B22" i="26" l="1"/>
  <c r="C22"/>
  <c r="B11"/>
  <c r="C11"/>
  <c r="B12"/>
  <c r="C12"/>
  <c r="B13"/>
  <c r="C13"/>
  <c r="B14"/>
  <c r="C14"/>
  <c r="B15"/>
  <c r="C15"/>
  <c r="B16"/>
  <c r="C16"/>
  <c r="B17"/>
  <c r="B18"/>
  <c r="C18"/>
  <c r="B19"/>
  <c r="C19"/>
  <c r="B20"/>
  <c r="C20"/>
  <c r="B21"/>
  <c r="C21"/>
  <c r="J163" i="4"/>
  <c r="J162"/>
  <c r="J161"/>
  <c r="J160"/>
  <c r="J159"/>
  <c r="J155"/>
  <c r="J154"/>
  <c r="J153"/>
  <c r="J152"/>
  <c r="J151"/>
  <c r="J147"/>
  <c r="J146"/>
  <c r="J145"/>
  <c r="J144"/>
  <c r="J143"/>
  <c r="J139"/>
  <c r="J138"/>
  <c r="J137"/>
  <c r="J136"/>
  <c r="J135"/>
  <c r="J131"/>
  <c r="J130"/>
  <c r="J129"/>
  <c r="J128"/>
  <c r="J127"/>
  <c r="J8"/>
  <c r="J9"/>
  <c r="J10"/>
  <c r="J11"/>
  <c r="J15"/>
  <c r="J16"/>
  <c r="J17"/>
  <c r="J18"/>
  <c r="J19"/>
  <c r="J23"/>
  <c r="J24"/>
  <c r="J25"/>
  <c r="J26"/>
  <c r="J27"/>
  <c r="J31"/>
  <c r="J32"/>
  <c r="J33"/>
  <c r="J34"/>
  <c r="J35"/>
  <c r="J39"/>
  <c r="J40"/>
  <c r="J41"/>
  <c r="J42"/>
  <c r="J43"/>
  <c r="J47"/>
  <c r="J48"/>
  <c r="J49"/>
  <c r="J50"/>
  <c r="J51"/>
  <c r="J55"/>
  <c r="J56"/>
  <c r="J57"/>
  <c r="J58"/>
  <c r="J59"/>
  <c r="J63"/>
  <c r="J64"/>
  <c r="J65"/>
  <c r="J66"/>
  <c r="J67"/>
  <c r="J71"/>
  <c r="J72"/>
  <c r="J73"/>
  <c r="J74"/>
  <c r="J75"/>
  <c r="J79"/>
  <c r="J80"/>
  <c r="J81"/>
  <c r="J82"/>
  <c r="J83"/>
  <c r="J87"/>
  <c r="J88"/>
  <c r="J89"/>
  <c r="J90"/>
  <c r="J91"/>
  <c r="J95"/>
  <c r="J96"/>
  <c r="J97"/>
  <c r="J98"/>
  <c r="J99"/>
  <c r="J103"/>
  <c r="J104"/>
  <c r="J105"/>
  <c r="J106"/>
  <c r="J107"/>
  <c r="J111"/>
  <c r="J112"/>
  <c r="J113"/>
  <c r="J114"/>
  <c r="J115"/>
  <c r="J119"/>
  <c r="J120"/>
  <c r="J121"/>
  <c r="J122"/>
  <c r="J123"/>
  <c r="L158" l="1"/>
  <c r="L142"/>
  <c r="L150"/>
  <c r="D21" i="26" s="1"/>
  <c r="L14" i="4"/>
  <c r="L6"/>
  <c r="D20" i="26"/>
  <c r="L134" i="4"/>
  <c r="L126"/>
  <c r="D22" i="26"/>
  <c r="D18" l="1"/>
  <c r="D19"/>
  <c r="L118" i="4"/>
  <c r="L110"/>
  <c r="L102"/>
  <c r="L94"/>
  <c r="L86"/>
  <c r="L78"/>
  <c r="L70"/>
  <c r="B4" i="26"/>
  <c r="C4"/>
  <c r="B5"/>
  <c r="C5"/>
  <c r="B7"/>
  <c r="C7"/>
  <c r="B3"/>
  <c r="C3"/>
  <c r="B6"/>
  <c r="C6"/>
  <c r="B8"/>
  <c r="C8"/>
  <c r="B9"/>
  <c r="C9"/>
  <c r="B10"/>
  <c r="C10"/>
  <c r="L62" i="4"/>
  <c r="L54"/>
  <c r="L46"/>
  <c r="L38"/>
  <c r="L30"/>
  <c r="L22"/>
  <c r="D5" i="26"/>
  <c r="D4"/>
  <c r="D10" l="1"/>
  <c r="D17"/>
  <c r="D8"/>
  <c r="D15"/>
  <c r="D3"/>
  <c r="D13"/>
  <c r="D6"/>
  <c r="D14"/>
  <c r="D11"/>
  <c r="D7"/>
  <c r="D9"/>
  <c r="D12"/>
  <c r="D16"/>
  <c r="N126" i="4" l="1"/>
  <c r="N78"/>
  <c r="N94"/>
  <c r="N38"/>
  <c r="N134"/>
  <c r="N62"/>
  <c r="N110"/>
  <c r="N70"/>
  <c r="N150"/>
  <c r="N46"/>
  <c r="N14"/>
  <c r="N102"/>
  <c r="N54"/>
  <c r="N142"/>
  <c r="N30"/>
  <c r="N22"/>
  <c r="N158"/>
  <c r="N86"/>
  <c r="N118"/>
  <c r="N6"/>
</calcChain>
</file>

<file path=xl/sharedStrings.xml><?xml version="1.0" encoding="utf-8"?>
<sst xmlns="http://schemas.openxmlformats.org/spreadsheetml/2006/main" count="1915" uniqueCount="310">
  <si>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</si>
  <si>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</si>
  <si>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</si>
  <si>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</si>
  <si>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</si>
  <si>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</si>
  <si>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</si>
  <si>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</si>
  <si>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</si>
  <si>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</si>
  <si>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</si>
  <si>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 Versenybíróság elnöke: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</si>
  <si>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</si>
  <si>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</si>
  <si>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</si>
  <si>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</si>
  <si>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</si>
  <si>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</si>
  <si>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</si>
  <si>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</si>
  <si>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</si>
  <si>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</si>
  <si>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</si>
  <si>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</si>
  <si>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</si>
  <si>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</si>
  <si>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</si>
  <si>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</si>
  <si>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</si>
  <si>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</si>
  <si>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</si>
  <si>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</si>
  <si>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</si>
  <si>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</si>
  <si>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</si>
  <si>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r>
      <t xml:space="preserve">Helyszín </t>
    </r>
    <r>
      <rPr>
        <b/>
        <sz val="10"/>
        <color rgb="FF0070C0"/>
        <rFont val="Arial Black"/>
        <family val="2"/>
        <charset val="238"/>
      </rPr>
      <t>(település, és versenyhelyszín)</t>
    </r>
    <r>
      <rPr>
        <b/>
        <sz val="14"/>
        <color rgb="FF0070C0"/>
        <rFont val="Arial Black"/>
        <family val="2"/>
        <charset val="238"/>
      </rPr>
      <t>:</t>
    </r>
  </si>
  <si>
    <r>
      <t xml:space="preserve">Versenykörülmények </t>
    </r>
    <r>
      <rPr>
        <b/>
        <sz val="10"/>
        <color rgb="FF0070C0"/>
        <rFont val="Arial Black"/>
        <family val="2"/>
        <charset val="238"/>
      </rPr>
      <t>(szeles, v. napos idő, sérülésmentes, stb.)</t>
    </r>
    <r>
      <rPr>
        <b/>
        <sz val="14"/>
        <color rgb="FF0070C0"/>
        <rFont val="Arial Black"/>
        <family val="2"/>
        <charset val="238"/>
      </rPr>
      <t>:</t>
    </r>
  </si>
  <si>
    <t>Nem:</t>
  </si>
  <si>
    <t>Fiú</t>
  </si>
  <si>
    <t>Lány</t>
  </si>
  <si>
    <t>V-VI.</t>
  </si>
  <si>
    <t>Versenyszámok:</t>
  </si>
  <si>
    <t>Távolugrás</t>
  </si>
  <si>
    <t>Magasugrás</t>
  </si>
  <si>
    <t>Korcsoport</t>
  </si>
  <si>
    <t>Súlylökés (6 kg)</t>
  </si>
  <si>
    <t>Gerelyhajítás (600 gr)</t>
  </si>
  <si>
    <t>Súlylökés (4 kg)</t>
  </si>
  <si>
    <t>Gerelyhajítás (800 gr)</t>
  </si>
  <si>
    <t>Diszkoszvetés (1 kg)</t>
  </si>
  <si>
    <t>Diszkoszvetés (1,75 kg)</t>
  </si>
  <si>
    <t>(2004-2005-2006-2007-2008-ban/2009-ben születettek)</t>
  </si>
  <si>
    <t xml:space="preserve">Induló csapatok száma: </t>
  </si>
  <si>
    <r>
      <t xml:space="preserve">A táblázatba </t>
    </r>
    <r>
      <rPr>
        <b/>
        <i/>
        <sz val="10"/>
        <color rgb="FFFF0000"/>
        <rFont val="Arial CE"/>
        <charset val="238"/>
      </rPr>
      <t>nem lehet beleírni</t>
    </r>
    <r>
      <rPr>
        <b/>
        <i/>
        <sz val="10"/>
        <rFont val="Arial CE"/>
        <charset val="238"/>
      </rPr>
      <t xml:space="preserve">, mert hivatkozással hozza az adatokat az "eredmények" munkalapról. </t>
    </r>
  </si>
  <si>
    <t>2023/2024. TANÉVI</t>
  </si>
  <si>
    <t>TOLNA</t>
  </si>
  <si>
    <t>Szekszárd</t>
  </si>
  <si>
    <t>Bonyhád</t>
  </si>
  <si>
    <t>Testnevelő: Hornok Enikő</t>
  </si>
  <si>
    <t>Solymár Botond</t>
  </si>
  <si>
    <t>Kromer Gábor Máté</t>
  </si>
  <si>
    <t>Gréczy Balázs</t>
  </si>
  <si>
    <t>Paks</t>
  </si>
  <si>
    <t>Testnevelő: Nagy László Elek</t>
  </si>
  <si>
    <t>Bernáth Tamás</t>
  </si>
  <si>
    <t>Kern Balázs</t>
  </si>
  <si>
    <t>Kohári JoakimBelián</t>
  </si>
  <si>
    <t>Kovács Máté</t>
  </si>
  <si>
    <t>Takács Áron</t>
  </si>
  <si>
    <t>Tolna</t>
  </si>
  <si>
    <t>Testnevelő: Klem Zsolt</t>
  </si>
  <si>
    <t>Deli Bence</t>
  </si>
  <si>
    <t>Mészáros Balázs</t>
  </si>
  <si>
    <t>Domokos Dominik</t>
  </si>
  <si>
    <t>Fricsi Szabolcs János</t>
  </si>
  <si>
    <t>Jaszenovics Igor</t>
  </si>
  <si>
    <t>Kiss Bendegúz</t>
  </si>
  <si>
    <t>Kocsis Martin</t>
  </si>
  <si>
    <t>Merk Bálint</t>
  </si>
  <si>
    <t>Péter Máté</t>
  </si>
  <si>
    <t>Radnóti Gergely Attila</t>
  </si>
  <si>
    <t>Testnevelő: Csirzó Zoltán</t>
  </si>
  <si>
    <t>Hauck Gergő</t>
  </si>
  <si>
    <t>Fábián Gergő</t>
  </si>
  <si>
    <t>Lerh András</t>
  </si>
  <si>
    <t>Fehárvári F. Zsombor</t>
  </si>
  <si>
    <t>Sántha Balázs</t>
  </si>
  <si>
    <t>Gerner Hannes</t>
  </si>
  <si>
    <t>Hucker Olivér</t>
  </si>
  <si>
    <t>Bonyhádi Petőfi Sándor Evangélikus Gimnázium, Kollégium, Általános Iskola és Alapfokú Művészeti Iskola A</t>
  </si>
  <si>
    <t>Bonyhádi Petőfi Sándor Evangélikus Gimnázium, Kollégium, Általános Iskola és Alapfokú Művészeti Iskola B</t>
  </si>
  <si>
    <t>Szekszárdi Garay János Gimnázium</t>
  </si>
  <si>
    <t>Tolnai Szent István Katolikus Gimnázium</t>
  </si>
  <si>
    <t>Paksi Vak Bottyán Gimnázium</t>
  </si>
  <si>
    <t>Hely</t>
  </si>
  <si>
    <t>Bonyhádi Petőfi Sándor Evangélikus Gimnázium, Kollégium, Általános Iskola és Alapfokú Művészeti Iskola</t>
  </si>
  <si>
    <t>Benedek Barnabás</t>
  </si>
  <si>
    <t>Fábián Gergely</t>
  </si>
  <si>
    <t>Maros Kristóf</t>
  </si>
  <si>
    <t>Panghy Márton</t>
  </si>
  <si>
    <t>Tolna Megyei SZC Ady Endre Technikum és Kollégium A</t>
  </si>
  <si>
    <t>Faragó Zoltán</t>
  </si>
  <si>
    <t>Debreczeni Martin</t>
  </si>
  <si>
    <t>Lizák Balázs</t>
  </si>
  <si>
    <t>Lovas Gergő</t>
  </si>
  <si>
    <t>Bősze Igor</t>
  </si>
  <si>
    <t>Testnevelő: Huszár Krisztina</t>
  </si>
  <si>
    <t>Bonyhádi Általános Iskola, Gimnázium és Alapfokú Művészeti Iskola</t>
  </si>
  <si>
    <t>Bálint Bence Benjámin</t>
  </si>
  <si>
    <t>Darabos Máté</t>
  </si>
  <si>
    <t>Dejonghe Yarne Simon</t>
  </si>
  <si>
    <t>Forrai Balázs</t>
  </si>
  <si>
    <t>László Roland</t>
  </si>
  <si>
    <t>Testnevelő: Czékmány Diána</t>
  </si>
  <si>
    <t>Keller Levente</t>
  </si>
  <si>
    <t>Orbán-Zaják Péter</t>
  </si>
  <si>
    <t>Schein Dániel</t>
  </si>
  <si>
    <t>Tolna Megyei SZC Ady Endre Technikum és Kollégium B</t>
  </si>
  <si>
    <t xml:space="preserve">Kiss Erik </t>
  </si>
  <si>
    <t>Nagy Gergő</t>
  </si>
  <si>
    <t>Bogdán Márk</t>
  </si>
  <si>
    <t>Németh Marcell</t>
  </si>
  <si>
    <t>Wittmájer Alex</t>
  </si>
  <si>
    <t>Andorka Kende</t>
  </si>
  <si>
    <t>Künsztler Tamás</t>
  </si>
  <si>
    <t>Sárosdi Ákos</t>
  </si>
  <si>
    <t>Tornai József</t>
  </si>
  <si>
    <t>Borsos Kristóf</t>
  </si>
  <si>
    <t>Tamási Béri Balogh Ádám Katolikus Gimnázium, Kollégium, Általános Iskola és Óvoda</t>
  </si>
  <si>
    <t>Tamási</t>
  </si>
  <si>
    <t>Beke Zétény</t>
  </si>
  <si>
    <t>Győri Máté</t>
  </si>
  <si>
    <t>Jankó Szabolcs</t>
  </si>
  <si>
    <t>Szabó Zsombor</t>
  </si>
  <si>
    <t>Testnevelő: Varga László</t>
  </si>
  <si>
    <t>Déli ASzC Csapó Dániel Mezőgazdasági Technikum, Szakképző Iskola és Kollégium</t>
  </si>
  <si>
    <t>Fenyvesi Máté</t>
  </si>
  <si>
    <t>Grosch Pzsiga Leventeéter</t>
  </si>
  <si>
    <t>Pajor Kristóf</t>
  </si>
  <si>
    <t>Béres József</t>
  </si>
  <si>
    <t>Turóczi Balázs Bence</t>
  </si>
  <si>
    <t>Testnevelő: Szommer Attila</t>
  </si>
  <si>
    <t>Szekszárdi I. Béla Gimnázium, Kollégium és Általános Iskola</t>
  </si>
  <si>
    <t>Bátori Mihály</t>
  </si>
  <si>
    <t>Monigl Bence</t>
  </si>
  <si>
    <t>Szilágyi Tamás</t>
  </si>
  <si>
    <t>Bús Márton György</t>
  </si>
  <si>
    <t>Bogdán Dániel</t>
  </si>
  <si>
    <t>Testnevelő: Molnár Attila</t>
  </si>
  <si>
    <t xml:space="preserve">Tolna Megyei SZC Ady Endre Technikum és Kollégium </t>
  </si>
  <si>
    <t>Boros-Uri Balázs</t>
  </si>
  <si>
    <t>Kótai János</t>
  </si>
  <si>
    <t>Fábián Kristóf</t>
  </si>
  <si>
    <t>Váli Máté</t>
  </si>
  <si>
    <t>Berta Bernát</t>
  </si>
  <si>
    <t>László Levente</t>
  </si>
  <si>
    <t>Radnóti Gergely</t>
  </si>
  <si>
    <t>Palkó Boldizsár</t>
  </si>
  <si>
    <t>Szekszárdi I. Béla Gimnázium, Kollégium és Általános Iskola A</t>
  </si>
  <si>
    <t>Papp Zaránd</t>
  </si>
  <si>
    <t>Husek Botond</t>
  </si>
  <si>
    <t>Fehér Márk Máté</t>
  </si>
  <si>
    <t>Erdélyi -Fodor Zoltán János</t>
  </si>
  <si>
    <t>Szikszai Balázs János</t>
  </si>
  <si>
    <t>Szekszárdi I. Béla Gimnázium, Kollégium és Általános Iskola B</t>
  </si>
  <si>
    <t>Kotroczó Norbert Pál</t>
  </si>
  <si>
    <t>Jónás Bence Sándor</t>
  </si>
  <si>
    <t>Tolna Megyei SZC Perczel Mór Technikum és Kollégium</t>
  </si>
  <si>
    <t>Bálint Zsolt</t>
  </si>
  <si>
    <t>Geyer Artúr</t>
  </si>
  <si>
    <t>Niklós Roland</t>
  </si>
  <si>
    <t>Reisz Viktor</t>
  </si>
  <si>
    <t>Szőke Kristóf</t>
  </si>
  <si>
    <t>Testnevelő: Genczler János</t>
  </si>
  <si>
    <t>Taksonyi Péter</t>
  </si>
  <si>
    <t>Havel Botond</t>
  </si>
  <si>
    <t>Erdélyi-Fodor Zoltán János</t>
  </si>
  <si>
    <t>4 x 1500 m váltófutás</t>
  </si>
  <si>
    <t>Elért időeredmény:</t>
  </si>
  <si>
    <t xml:space="preserve"> </t>
  </si>
  <si>
    <t>Acsádi Bence</t>
  </si>
  <si>
    <t>Bercsényi Bence József</t>
  </si>
  <si>
    <t>Arató Gergő</t>
  </si>
  <si>
    <t>Gyányi Zsombor</t>
  </si>
  <si>
    <t>Plessz Gábor</t>
  </si>
  <si>
    <t>Bognár Bálint</t>
  </si>
  <si>
    <t>Jávor Bence</t>
  </si>
  <si>
    <t>Végh Zsombor Zsolt</t>
  </si>
  <si>
    <t>Szeles József</t>
  </si>
  <si>
    <t>Bíró Botond</t>
  </si>
  <si>
    <t>Fejős Tibor</t>
  </si>
  <si>
    <t>Szabó Bence János</t>
  </si>
  <si>
    <t>. Helyezés</t>
  </si>
  <si>
    <r>
      <t xml:space="preserve">A táblázatba </t>
    </r>
    <r>
      <rPr>
        <b/>
        <sz val="10"/>
        <color rgb="FFFF0000"/>
        <rFont val="Arial CE"/>
        <charset val="238"/>
      </rPr>
      <t>nem lehet beleírni,</t>
    </r>
    <r>
      <rPr>
        <b/>
        <sz val="10"/>
        <rFont val="Arial CE"/>
        <charset val="238"/>
      </rPr>
      <t xml:space="preserve"> mert hivatkozással hozza az adatokat az "eredmények" munkalapról. </t>
    </r>
  </si>
  <si>
    <t>Svédváltó</t>
  </si>
  <si>
    <t>Lehr  Dávid</t>
  </si>
  <si>
    <t>Kajtár Kristóf</t>
  </si>
  <si>
    <t>Heinrich Ákos Norbert</t>
  </si>
  <si>
    <t>Márton Dávid</t>
  </si>
  <si>
    <t>Czingelly Rudolf</t>
  </si>
  <si>
    <t>Testnevelő: Pechár Csaba</t>
  </si>
  <si>
    <t>Sztojka Nathan</t>
  </si>
  <si>
    <t>Barna Tamás</t>
  </si>
  <si>
    <t>Zsiga Levente</t>
  </si>
  <si>
    <t>Csőgör Ádám</t>
  </si>
  <si>
    <t>Gyányi Zsombor Buda</t>
  </si>
  <si>
    <t>Tolna Megyei SZC Ady Endre Technikum és Kollégium "A"</t>
  </si>
  <si>
    <t>Muhari Sándor</t>
  </si>
  <si>
    <t>László Károly</t>
  </si>
  <si>
    <t>Grávics Bálint</t>
  </si>
  <si>
    <t>Tolna Megyei SZC Ady Endre Technikum és Kollégium "B"</t>
  </si>
  <si>
    <t xml:space="preserve">Bősze Igor </t>
  </si>
  <si>
    <t>Renczes László</t>
  </si>
  <si>
    <t>Benkovics Balázs Sándor</t>
  </si>
  <si>
    <t>Varga István</t>
  </si>
  <si>
    <t>Lantos Balázs</t>
  </si>
  <si>
    <t xml:space="preserve">Panghy Márton </t>
  </si>
  <si>
    <t xml:space="preserve">Maros Kristóf </t>
  </si>
  <si>
    <t xml:space="preserve">Plózel Máté </t>
  </si>
  <si>
    <t>Braun Marianna Zita</t>
  </si>
  <si>
    <t>Győrfi Liza</t>
  </si>
  <si>
    <t>Somogyi Cecília</t>
  </si>
  <si>
    <t>Ömböli Adél</t>
  </si>
  <si>
    <t>Pulai Kinga</t>
  </si>
  <si>
    <t>Roszkopf Léna</t>
  </si>
  <si>
    <t>Tóth Olívia</t>
  </si>
  <si>
    <t>Sági Norina</t>
  </si>
  <si>
    <t>Kiss Léna</t>
  </si>
  <si>
    <t>Bíró Dána</t>
  </si>
  <si>
    <t>Töttös Eszter</t>
  </si>
  <si>
    <t>Várszegi Míra</t>
  </si>
  <si>
    <t>Dombóvári Illyés Gyula Gimnázium</t>
  </si>
  <si>
    <t>Dombóvár</t>
  </si>
  <si>
    <t>Fónai Rebeka</t>
  </si>
  <si>
    <t>Éva Nikolett</t>
  </si>
  <si>
    <t>Sarkadi Dorka Eszter</t>
  </si>
  <si>
    <t>Sípos Zsanett</t>
  </si>
  <si>
    <t>Szalay Zóra</t>
  </si>
  <si>
    <t>Testnevelő: Kovács Viktória</t>
  </si>
  <si>
    <t>Tolna Megyei SZC Apáczai Csere János Technikum és Kollégium</t>
  </si>
  <si>
    <t>Berekméry Zsanett</t>
  </si>
  <si>
    <t>Katyi Hédi</t>
  </si>
  <si>
    <t>Nyers Ramóna</t>
  </si>
  <si>
    <t>Szőke Hédi</t>
  </si>
  <si>
    <t>Tóth Lili</t>
  </si>
  <si>
    <t>Testnevelő: Lakatos-Lamm Viktória</t>
  </si>
  <si>
    <t>Jámbor Lotti</t>
  </si>
  <si>
    <t>Mészáros Milla</t>
  </si>
  <si>
    <t xml:space="preserve">Bognár Zsanett </t>
  </si>
  <si>
    <t>Frei Nóra</t>
  </si>
  <si>
    <t>Hamar Eszter</t>
  </si>
  <si>
    <t>Kiss Kata Ramóna</t>
  </si>
  <si>
    <t>Máté Ifeoma Mária</t>
  </si>
  <si>
    <t>Testnevelő: Csirzó Antal Zoltán</t>
  </si>
  <si>
    <t>Tóth Virág</t>
  </si>
  <si>
    <t>Roczó Réka</t>
  </si>
  <si>
    <t>Kurcz Kata Emma</t>
  </si>
  <si>
    <t>Gyöngyösi Lili</t>
  </si>
  <si>
    <t>Pókai Lilla</t>
  </si>
  <si>
    <t>Hőgyészi Hegyhát Általános Iskola és Gimnázium Gyönki Tagiskolája</t>
  </si>
  <si>
    <t>Hőgyész</t>
  </si>
  <si>
    <t>Bakonyi Lili</t>
  </si>
  <si>
    <t>Forster Blanka</t>
  </si>
  <si>
    <t>Koch Viktória</t>
  </si>
  <si>
    <t>Lusinszki Fruzsina</t>
  </si>
  <si>
    <t>Testnevelő: Farkas Attila</t>
  </si>
  <si>
    <t>Balogh Rebeka</t>
  </si>
  <si>
    <t>Csiszer Nikolett</t>
  </si>
  <si>
    <t>Horog Betta</t>
  </si>
  <si>
    <t>Szűcs Panna</t>
  </si>
  <si>
    <t>Feil Réka</t>
  </si>
  <si>
    <t>Krizák-Kiss Laura Zorka</t>
  </si>
  <si>
    <t>Benkő Beatrix Alexandra</t>
  </si>
  <si>
    <t>Kiss Teréz</t>
  </si>
  <si>
    <t>Vida Viktória Éva</t>
  </si>
  <si>
    <t>Gorján Regina</t>
  </si>
  <si>
    <t>Panghy Szonja</t>
  </si>
  <si>
    <t>Antal Virág</t>
  </si>
  <si>
    <t>Kis Hanga</t>
  </si>
  <si>
    <t>Kocsis Anita</t>
  </si>
  <si>
    <t>Radóczy Lotti</t>
  </si>
  <si>
    <t>Pókai Ágnes</t>
  </si>
  <si>
    <t>Morvai Zsóka</t>
  </si>
  <si>
    <t>Badacsonyi Gréta</t>
  </si>
  <si>
    <t>Kiss Hanna</t>
  </si>
  <si>
    <t>Radoczy Lotti</t>
  </si>
  <si>
    <t>4 x 800 m váltófutás</t>
  </si>
  <si>
    <t>Jónás Anna Luca</t>
  </si>
  <si>
    <t>Sűrű Sára</t>
  </si>
  <si>
    <t>Dolák Luca</t>
  </si>
  <si>
    <t>Faour Míra</t>
  </si>
  <si>
    <t>Vas Eszter</t>
  </si>
  <si>
    <t>Kiss Lénaéna</t>
  </si>
  <si>
    <t>Gősi Gabriella</t>
  </si>
  <si>
    <t>Kőrösi Kinga</t>
  </si>
  <si>
    <t>Kőrösi Kitti</t>
  </si>
  <si>
    <t>Sipos Viktória Éva</t>
  </si>
  <si>
    <t>Töttős Eszter</t>
  </si>
  <si>
    <t>Dömény Kitti Katalin</t>
  </si>
  <si>
    <t>Sánta Zsófia</t>
  </si>
  <si>
    <t>Szőke Alexa</t>
  </si>
  <si>
    <t>Garai Gréta</t>
  </si>
  <si>
    <t>Sípos Viktória Éva</t>
  </si>
  <si>
    <t>Tolna Megyei SZC Ady Endre Technikum és Kollégium</t>
  </si>
  <si>
    <t>Bősze Dominika</t>
  </si>
  <si>
    <t>Nagy-Cseke Jozefina Erika</t>
  </si>
  <si>
    <t>Werner Tamara Réka</t>
  </si>
  <si>
    <t>Simonics Rebeka</t>
  </si>
  <si>
    <t>Bognár Zsanett</t>
  </si>
  <si>
    <t>Kercsmár Boglárka Rita</t>
  </si>
</sst>
</file>

<file path=xl/styles.xml><?xml version="1.0" encoding="utf-8"?>
<styleSheet xmlns="http://schemas.openxmlformats.org/spreadsheetml/2006/main">
  <numFmts count="1">
    <numFmt numFmtId="164" formatCode="0.0000"/>
  </numFmts>
  <fonts count="52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indexed="53"/>
      <name val="Arial Black"/>
      <family val="2"/>
      <charset val="238"/>
    </font>
    <font>
      <sz val="8"/>
      <name val="Arial CE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4"/>
      <color rgb="FF0070C0"/>
      <name val="Arial Black"/>
      <family val="2"/>
      <charset val="238"/>
    </font>
    <font>
      <sz val="14"/>
      <color rgb="FF0070C0"/>
      <name val="Arial Black"/>
      <family val="2"/>
      <charset val="238"/>
    </font>
    <font>
      <b/>
      <sz val="13"/>
      <color rgb="FF0070C0"/>
      <name val="Arial Black"/>
      <family val="2"/>
      <charset val="238"/>
    </font>
    <font>
      <i/>
      <sz val="14"/>
      <color rgb="FF0070C0"/>
      <name val="Arial Black"/>
      <family val="2"/>
      <charset val="238"/>
    </font>
    <font>
      <b/>
      <sz val="10"/>
      <color rgb="FF0070C0"/>
      <name val="Arial Black"/>
      <family val="2"/>
      <charset val="238"/>
    </font>
    <font>
      <sz val="10"/>
      <color rgb="FF0070C0"/>
      <name val="Arial Black"/>
      <family val="2"/>
      <charset val="238"/>
    </font>
    <font>
      <i/>
      <sz val="8"/>
      <color rgb="FF0070C0"/>
      <name val="Arial Black"/>
      <family val="2"/>
      <charset val="238"/>
    </font>
    <font>
      <sz val="12"/>
      <color rgb="FF0070C0"/>
      <name val="Arial Black"/>
      <family val="2"/>
      <charset val="238"/>
    </font>
    <font>
      <b/>
      <sz val="16"/>
      <color rgb="FF0070C0"/>
      <name val="Arial Black"/>
      <family val="2"/>
      <charset val="238"/>
    </font>
    <font>
      <sz val="16"/>
      <color rgb="FF0070C0"/>
      <name val="Arial Black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6"/>
      <color theme="5" tint="-0.249977111117893"/>
      <name val="Arial"/>
      <family val="2"/>
      <charset val="238"/>
    </font>
    <font>
      <b/>
      <sz val="12"/>
      <color theme="5" tint="-0.249977111117893"/>
      <name val="Arial CE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color theme="5" tint="-0.499984740745262"/>
      <name val="Arial"/>
      <family val="2"/>
      <charset val="238"/>
    </font>
    <font>
      <b/>
      <i/>
      <sz val="12"/>
      <name val="Arial CE"/>
      <charset val="238"/>
    </font>
    <font>
      <b/>
      <i/>
      <sz val="10"/>
      <name val="Arial CE"/>
      <charset val="238"/>
    </font>
    <font>
      <b/>
      <i/>
      <sz val="10"/>
      <color rgb="FFFF0000"/>
      <name val="Arial CE"/>
      <charset val="238"/>
    </font>
    <font>
      <sz val="14"/>
      <color rgb="FFFF0000"/>
      <name val="Arial Black"/>
      <family val="2"/>
      <charset val="238"/>
    </font>
    <font>
      <b/>
      <sz val="20"/>
      <color rgb="FF0070C0"/>
      <name val="Arial Black"/>
      <family val="2"/>
      <charset val="238"/>
    </font>
    <font>
      <b/>
      <sz val="11"/>
      <color theme="5" tint="-0.249977111117893"/>
      <name val="Arial CE"/>
      <charset val="238"/>
    </font>
    <font>
      <b/>
      <i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5" tint="-0.249977111117893"/>
      <name val="Arial CE"/>
      <charset val="238"/>
    </font>
    <font>
      <sz val="10"/>
      <color rgb="FF0070C0"/>
      <name val="Arial CE"/>
      <charset val="238"/>
    </font>
    <font>
      <b/>
      <sz val="12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4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164" fontId="28" fillId="0" borderId="0" xfId="0" applyNumberFormat="1" applyFont="1"/>
    <xf numFmtId="0" fontId="23" fillId="0" borderId="0" xfId="0" applyFont="1"/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/>
    <xf numFmtId="0" fontId="6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0" fillId="0" borderId="5" xfId="0" applyBorder="1"/>
    <xf numFmtId="0" fontId="8" fillId="0" borderId="5" xfId="0" applyFont="1" applyBorder="1"/>
    <xf numFmtId="0" fontId="37" fillId="4" borderId="0" xfId="0" applyFont="1" applyFill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>
      <alignment horizontal="right"/>
    </xf>
    <xf numFmtId="14" fontId="39" fillId="0" borderId="0" xfId="0" applyNumberFormat="1" applyFont="1" applyAlignment="1">
      <alignment horizontal="left"/>
    </xf>
    <xf numFmtId="0" fontId="35" fillId="0" borderId="5" xfId="0" applyFont="1" applyBorder="1" applyAlignment="1">
      <alignment horizontal="right" vertical="center"/>
    </xf>
    <xf numFmtId="0" fontId="35" fillId="0" borderId="5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3" fillId="2" borderId="2" xfId="0" applyFont="1" applyFill="1" applyBorder="1" applyAlignment="1">
      <alignment vertical="center"/>
    </xf>
    <xf numFmtId="0" fontId="33" fillId="3" borderId="3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3" fillId="2" borderId="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0" fillId="0" borderId="0" xfId="0" applyFont="1"/>
    <xf numFmtId="0" fontId="31" fillId="6" borderId="0" xfId="0" applyFont="1" applyFill="1"/>
    <xf numFmtId="164" fontId="8" fillId="0" borderId="5" xfId="0" applyNumberFormat="1" applyFont="1" applyBorder="1"/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7" fontId="1" fillId="3" borderId="0" xfId="0" applyNumberFormat="1" applyFont="1" applyFill="1" applyAlignment="1" applyProtection="1">
      <alignment horizontal="righ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0" fontId="33" fillId="3" borderId="2" xfId="0" applyFont="1" applyFill="1" applyBorder="1" applyAlignment="1">
      <alignment vertical="center"/>
    </xf>
    <xf numFmtId="0" fontId="1" fillId="0" borderId="0" xfId="0" applyFont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47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vertical="center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 wrapText="1"/>
    </xf>
    <xf numFmtId="47" fontId="8" fillId="0" borderId="5" xfId="0" applyNumberFormat="1" applyFont="1" applyBorder="1"/>
    <xf numFmtId="0" fontId="8" fillId="0" borderId="0" xfId="0" applyFont="1"/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vertical="center" wrapText="1"/>
    </xf>
    <xf numFmtId="47" fontId="8" fillId="0" borderId="5" xfId="0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14" fontId="39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14" fontId="39" fillId="0" borderId="0" xfId="0" applyNumberFormat="1" applyFont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6" borderId="0" xfId="0" applyFont="1" applyFill="1" applyAlignment="1">
      <alignment horizontal="center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0" fontId="30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42" fillId="0" borderId="0" xfId="0" applyNumberFormat="1" applyFont="1" applyAlignment="1">
      <alignment horizontal="center"/>
    </xf>
    <xf numFmtId="0" fontId="33" fillId="2" borderId="6" xfId="0" applyFont="1" applyFill="1" applyBorder="1" applyAlignment="1" applyProtection="1">
      <alignment horizontal="center" vertical="center" wrapText="1"/>
      <protection locked="0"/>
    </xf>
    <xf numFmtId="0" fontId="33" fillId="2" borderId="7" xfId="0" applyFont="1" applyFill="1" applyBorder="1" applyAlignment="1" applyProtection="1">
      <alignment horizontal="center" vertical="center" wrapText="1"/>
      <protection locked="0"/>
    </xf>
    <xf numFmtId="0" fontId="33" fillId="2" borderId="8" xfId="0" applyFont="1" applyFill="1" applyBorder="1" applyAlignment="1" applyProtection="1">
      <alignment horizontal="center" vertical="center" wrapText="1"/>
      <protection locked="0"/>
    </xf>
    <xf numFmtId="0" fontId="33" fillId="2" borderId="9" xfId="0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4" fillId="0" borderId="0" xfId="0" quotePrefix="1" applyFont="1" applyAlignment="1" applyProtection="1">
      <alignment horizontal="center" vertical="center"/>
      <protection locked="0"/>
    </xf>
    <xf numFmtId="0" fontId="35" fillId="0" borderId="5" xfId="0" applyFont="1" applyBorder="1" applyAlignment="1">
      <alignment horizontal="center" vertical="center"/>
    </xf>
    <xf numFmtId="0" fontId="34" fillId="0" borderId="0" xfId="0" quotePrefix="1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44" fillId="2" borderId="6" xfId="0" applyFont="1" applyFill="1" applyBorder="1" applyAlignment="1" applyProtection="1">
      <alignment horizontal="center" vertical="center" wrapText="1"/>
      <protection locked="0"/>
    </xf>
    <xf numFmtId="0" fontId="44" fillId="2" borderId="7" xfId="0" applyFont="1" applyFill="1" applyBorder="1" applyAlignment="1" applyProtection="1">
      <alignment horizontal="center" vertical="center" wrapText="1"/>
      <protection locked="0"/>
    </xf>
    <xf numFmtId="0" fontId="44" fillId="2" borderId="8" xfId="0" applyFont="1" applyFill="1" applyBorder="1" applyAlignment="1" applyProtection="1">
      <alignment horizontal="center" vertical="center" wrapText="1"/>
      <protection locked="0"/>
    </xf>
    <xf numFmtId="0" fontId="44" fillId="2" borderId="9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/>
  </cellStyles>
  <dxfs count="154">
    <dxf>
      <font>
        <b val="0"/>
        <i/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6</xdr:row>
      <xdr:rowOff>114300</xdr:rowOff>
    </xdr:from>
    <xdr:to>
      <xdr:col>5</xdr:col>
      <xdr:colOff>551215</xdr:colOff>
      <xdr:row>12</xdr:row>
      <xdr:rowOff>131444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E0430B2A-0969-4A18-9B56-573C57AC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14575" y="1733550"/>
          <a:ext cx="1530385" cy="17259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12</xdr:row>
      <xdr:rowOff>196874</xdr:rowOff>
    </xdr:from>
    <xdr:to>
      <xdr:col>9</xdr:col>
      <xdr:colOff>476250</xdr:colOff>
      <xdr:row>16</xdr:row>
      <xdr:rowOff>187953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xmlns="" id="{5AFC024E-AEB2-8A55-8886-E3B4AA44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1" y="3562374"/>
          <a:ext cx="5972174" cy="1134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5</xdr:row>
      <xdr:rowOff>28576</xdr:rowOff>
    </xdr:from>
    <xdr:to>
      <xdr:col>15</xdr:col>
      <xdr:colOff>200025</xdr:colOff>
      <xdr:row>11</xdr:row>
      <xdr:rowOff>85726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E61E2771-BC3D-4DD1-A757-AE815EE02FE7}"/>
            </a:ext>
          </a:extLst>
        </xdr:cNvPr>
        <xdr:cNvSpPr txBox="1"/>
      </xdr:nvSpPr>
      <xdr:spPr>
        <a:xfrm>
          <a:off x="11727180" y="1590676"/>
          <a:ext cx="2508885" cy="107823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600" b="1" i="1"/>
            <a:t>11:25,9</a:t>
          </a:r>
        </a:p>
        <a:p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5</xdr:row>
      <xdr:rowOff>28576</xdr:rowOff>
    </xdr:from>
    <xdr:to>
      <xdr:col>15</xdr:col>
      <xdr:colOff>200025</xdr:colOff>
      <xdr:row>11</xdr:row>
      <xdr:rowOff>85726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E24589EF-28BA-4F7B-B68C-9C8461C2CA89}"/>
            </a:ext>
          </a:extLst>
        </xdr:cNvPr>
        <xdr:cNvSpPr txBox="1"/>
      </xdr:nvSpPr>
      <xdr:spPr>
        <a:xfrm>
          <a:off x="11727180" y="1590676"/>
          <a:ext cx="2508885" cy="1238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600" b="1" i="1"/>
            <a:t>11:25,9</a:t>
          </a:r>
        </a:p>
        <a:p>
          <a:endParaRPr lang="hu-H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5</xdr:row>
      <xdr:rowOff>28576</xdr:rowOff>
    </xdr:from>
    <xdr:to>
      <xdr:col>15</xdr:col>
      <xdr:colOff>200025</xdr:colOff>
      <xdr:row>11</xdr:row>
      <xdr:rowOff>85726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6905A3D7-71E0-429F-B4B4-107B741C8E18}"/>
            </a:ext>
          </a:extLst>
        </xdr:cNvPr>
        <xdr:cNvSpPr txBox="1"/>
      </xdr:nvSpPr>
      <xdr:spPr>
        <a:xfrm>
          <a:off x="11727180" y="1590676"/>
          <a:ext cx="2508885" cy="1238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600" b="1" i="1"/>
            <a:t>11:25,9</a:t>
          </a:r>
        </a:p>
        <a:p>
          <a:endParaRPr lang="hu-H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5</xdr:row>
      <xdr:rowOff>28576</xdr:rowOff>
    </xdr:from>
    <xdr:to>
      <xdr:col>15</xdr:col>
      <xdr:colOff>200025</xdr:colOff>
      <xdr:row>11</xdr:row>
      <xdr:rowOff>85726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B2524E0A-877F-4D7F-95D2-25BD365550F5}"/>
            </a:ext>
          </a:extLst>
        </xdr:cNvPr>
        <xdr:cNvSpPr txBox="1"/>
      </xdr:nvSpPr>
      <xdr:spPr>
        <a:xfrm>
          <a:off x="11727180" y="1590676"/>
          <a:ext cx="2508885" cy="1238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600" b="1" i="1"/>
            <a:t>11:25,9</a:t>
          </a:r>
        </a:p>
        <a:p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F_t&#225;vo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L_diszkos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L_gerel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L_4x800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L_sv&#233;dv&#225;lt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F_s&#250;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F_diszkos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F_gerel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F_4x15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F_sv&#233;dv&#225;lt&#24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L_mag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L_t&#225;vo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eM%20Client%20temporary%20files\ac50ykui\Tolna\56kcs__L_s&#250;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fiú távol"/>
      <sheetName val="fiú távol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 refreshError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lány diszkosz"/>
      <sheetName val="lány diszkosz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lány gerely"/>
      <sheetName val="lány gerely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 refreshError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kcs lány 4x800m"/>
      <sheetName val="lány 4x800m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kcs lány svédváltó"/>
      <sheetName val="lány svédváltó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fiú súly"/>
      <sheetName val="fiú súly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>
        <row r="1">
          <cell r="A1" t="str">
            <v>Fiú</v>
          </cell>
          <cell r="C1" t="str">
            <v>V-VI.</v>
          </cell>
          <cell r="E1" t="str">
            <v>Súlylökés (6 kg)</v>
          </cell>
        </row>
        <row r="6">
          <cell r="B6" t="str">
            <v>Bonyhádi Petőfi Sándor Evangélikus Gimnázium, Kollégium, Általános Iskola és Alapfokú Művészeti Iskola</v>
          </cell>
          <cell r="C6" t="str">
            <v>Bonyhád</v>
          </cell>
          <cell r="L6">
            <v>10.1775</v>
          </cell>
        </row>
        <row r="14">
          <cell r="B14" t="str">
            <v>Tamási Béri Balogh Ádám Katolikus Gimnázium, Kollégium, Általános Iskola és Óvoda</v>
          </cell>
          <cell r="C14" t="str">
            <v>Tamási</v>
          </cell>
          <cell r="L14">
            <v>10.487499999999999</v>
          </cell>
        </row>
        <row r="22">
          <cell r="B22" t="str">
            <v>Bonyhádi Általános Iskola, Gimnázium és Alapfokú Művészeti Iskola</v>
          </cell>
          <cell r="C22" t="str">
            <v>Bonyhád</v>
          </cell>
          <cell r="L22">
            <v>6.5549999999999997</v>
          </cell>
        </row>
        <row r="30">
          <cell r="B30" t="str">
            <v>Déli ASzC Csapó Dániel Mezőgazdasági Technikum, Szakképző Iskola és Kollégium</v>
          </cell>
          <cell r="C30" t="str">
            <v>Szekszárd</v>
          </cell>
          <cell r="L30">
            <v>10.1525</v>
          </cell>
        </row>
        <row r="38">
          <cell r="B38" t="str">
            <v>Szekszárdi I. Béla Gimnázium, Kollégium és Általános Iskola</v>
          </cell>
          <cell r="C38" t="str">
            <v>Szekszárd</v>
          </cell>
          <cell r="L38">
            <v>9.4</v>
          </cell>
        </row>
        <row r="46">
          <cell r="B46" t="str">
            <v xml:space="preserve">Tolna Megyei SZC Ady Endre Technikum és Kollégium </v>
          </cell>
          <cell r="C46" t="str">
            <v>Szekszárd</v>
          </cell>
          <cell r="L46">
            <v>9.0474999999999994</v>
          </cell>
        </row>
        <row r="54">
          <cell r="B54" t="str">
            <v>Szekszárdi Garay János Gimnázium</v>
          </cell>
          <cell r="C54" t="str">
            <v>Szekszárd</v>
          </cell>
          <cell r="L54">
            <v>10.914999999999999</v>
          </cell>
        </row>
        <row r="62">
          <cell r="L62">
            <v>0</v>
          </cell>
        </row>
        <row r="70">
          <cell r="L70">
            <v>0</v>
          </cell>
        </row>
        <row r="78">
          <cell r="L78">
            <v>0</v>
          </cell>
        </row>
        <row r="86">
          <cell r="L86">
            <v>0</v>
          </cell>
        </row>
        <row r="94">
          <cell r="L94">
            <v>0</v>
          </cell>
        </row>
        <row r="102">
          <cell r="L102">
            <v>0</v>
          </cell>
        </row>
        <row r="110">
          <cell r="L110">
            <v>0</v>
          </cell>
        </row>
        <row r="118">
          <cell r="L118">
            <v>0</v>
          </cell>
        </row>
        <row r="126">
          <cell r="L126">
            <v>0</v>
          </cell>
        </row>
        <row r="134">
          <cell r="L134">
            <v>0</v>
          </cell>
        </row>
        <row r="142">
          <cell r="L142">
            <v>0</v>
          </cell>
        </row>
        <row r="150">
          <cell r="L150">
            <v>0</v>
          </cell>
        </row>
        <row r="158">
          <cell r="L158">
            <v>0</v>
          </cell>
        </row>
      </sheetData>
      <sheetData sheetId="2">
        <row r="3">
          <cell r="D3">
            <v>10.914999999999999</v>
          </cell>
        </row>
        <row r="4">
          <cell r="D4">
            <v>10.487499999999999</v>
          </cell>
        </row>
        <row r="5">
          <cell r="D5">
            <v>10.1775</v>
          </cell>
        </row>
        <row r="6">
          <cell r="D6">
            <v>10.1525</v>
          </cell>
        </row>
        <row r="7">
          <cell r="D7">
            <v>9.4</v>
          </cell>
        </row>
        <row r="8">
          <cell r="D8">
            <v>9.0474999999999994</v>
          </cell>
        </row>
        <row r="9">
          <cell r="D9">
            <v>6.5549999999999997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fiú diszkosz"/>
      <sheetName val="fiú diszkosz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fiú gerely"/>
      <sheetName val="fiú gerely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kcs fiú 4x1500m"/>
      <sheetName val="fiú 4x1500m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kcs fiú svédváltó"/>
      <sheetName val="fiú svédváltó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lány magas"/>
      <sheetName val="lány magas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lány távol"/>
      <sheetName val="lány távol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dlap"/>
      <sheetName val="56 kcs lány súly"/>
      <sheetName val="lány súly sorrend"/>
    </sheetNames>
    <sheetDataSet>
      <sheetData sheetId="0">
        <row r="22">
          <cell r="A22" t="str">
            <v>Szekszárd</v>
          </cell>
        </row>
        <row r="25">
          <cell r="A25">
            <v>45189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tabSelected="1" zoomScaleNormal="100" workbookViewId="0">
      <selection activeCell="I10" sqref="I10"/>
    </sheetView>
  </sheetViews>
  <sheetFormatPr defaultColWidth="9.140625" defaultRowHeight="15"/>
  <cols>
    <col min="1" max="1" width="9.140625" style="16"/>
    <col min="2" max="2" width="9.140625" style="5"/>
    <col min="3" max="3" width="12.7109375" style="12" bestFit="1" customWidth="1"/>
    <col min="4" max="4" width="9.140625" style="13"/>
    <col min="5" max="5" width="9.140625" style="14"/>
    <col min="6" max="6" width="9.140625" style="15"/>
    <col min="7" max="16384" width="9.140625" style="5"/>
  </cols>
  <sheetData>
    <row r="2" spans="1:10" ht="24.75">
      <c r="A2" s="54"/>
      <c r="B2" s="123" t="s">
        <v>54</v>
      </c>
      <c r="C2" s="123"/>
      <c r="D2" s="123"/>
      <c r="E2" s="123"/>
      <c r="F2" s="123"/>
      <c r="G2" s="123"/>
      <c r="H2" s="123"/>
      <c r="I2" s="123"/>
      <c r="J2" s="55"/>
    </row>
    <row r="3" spans="1:10" ht="24.75">
      <c r="A3" s="123" t="s">
        <v>12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4.75">
      <c r="A4" s="123" t="s">
        <v>8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24.75">
      <c r="A5" s="86"/>
      <c r="B5" s="86"/>
      <c r="C5" s="127" t="str">
        <f>'56 kcs fiú magas'!C1:D1</f>
        <v>V-VI.</v>
      </c>
      <c r="D5" s="127"/>
      <c r="E5" s="128" t="s">
        <v>44</v>
      </c>
      <c r="F5" s="128"/>
      <c r="G5" s="128"/>
      <c r="H5" s="128"/>
      <c r="I5" s="128"/>
      <c r="J5" s="128"/>
    </row>
    <row r="6" spans="1:10" ht="31.5">
      <c r="A6" s="126"/>
      <c r="B6" s="126"/>
      <c r="C6" s="126"/>
      <c r="D6" s="126"/>
      <c r="E6" s="126"/>
      <c r="F6" s="126"/>
      <c r="G6" s="126"/>
      <c r="H6" s="126"/>
      <c r="I6" s="126"/>
      <c r="J6" s="126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130" t="s">
        <v>55</v>
      </c>
      <c r="C18" s="130"/>
      <c r="D18" s="130"/>
      <c r="E18" s="130"/>
      <c r="F18" s="130"/>
      <c r="G18" s="130"/>
      <c r="H18" s="130"/>
      <c r="I18" s="130"/>
      <c r="J18" s="4"/>
    </row>
    <row r="19" spans="1:10" ht="22.5">
      <c r="A19" s="42"/>
      <c r="B19" s="131" t="s">
        <v>9</v>
      </c>
      <c r="C19" s="131"/>
      <c r="D19" s="131"/>
      <c r="E19" s="131"/>
      <c r="F19" s="131"/>
      <c r="G19" s="131"/>
      <c r="H19" s="131"/>
      <c r="I19" s="131"/>
      <c r="J19" s="4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4"/>
    </row>
    <row r="21" spans="1:10" ht="22.5">
      <c r="A21" s="132" t="s">
        <v>35</v>
      </c>
      <c r="B21" s="132"/>
      <c r="C21" s="132"/>
      <c r="D21" s="132"/>
      <c r="E21" s="132"/>
      <c r="F21" s="132"/>
      <c r="G21" s="132"/>
      <c r="H21" s="41"/>
      <c r="I21" s="41"/>
      <c r="J21" s="4"/>
    </row>
    <row r="22" spans="1:10" s="17" customFormat="1" ht="22.5">
      <c r="A22" s="125" t="s">
        <v>56</v>
      </c>
      <c r="B22" s="125"/>
      <c r="C22" s="125"/>
      <c r="D22" s="125"/>
      <c r="E22" s="125"/>
      <c r="F22" s="125"/>
      <c r="G22" s="125"/>
      <c r="H22" s="125"/>
      <c r="I22" s="125"/>
      <c r="J22" s="4"/>
    </row>
    <row r="23" spans="1:10" s="17" customFormat="1" ht="22.5">
      <c r="A23" s="42"/>
      <c r="B23" s="47"/>
      <c r="C23" s="48"/>
      <c r="D23" s="49"/>
      <c r="E23" s="50"/>
      <c r="F23" s="51"/>
      <c r="G23" s="124"/>
      <c r="H23" s="124"/>
      <c r="I23" s="47"/>
      <c r="J23" s="5"/>
    </row>
    <row r="24" spans="1:10" s="17" customFormat="1" ht="22.5">
      <c r="A24" s="52" t="s">
        <v>27</v>
      </c>
      <c r="B24" s="52"/>
      <c r="C24" s="52"/>
      <c r="D24" s="52"/>
      <c r="E24" s="52"/>
      <c r="F24" s="52"/>
      <c r="G24" s="52"/>
      <c r="H24" s="52"/>
      <c r="I24" s="41"/>
      <c r="J24" s="4"/>
    </row>
    <row r="25" spans="1:10" s="17" customFormat="1" ht="22.5">
      <c r="A25" s="133">
        <v>45189</v>
      </c>
      <c r="B25" s="125"/>
      <c r="C25" s="125"/>
      <c r="D25" s="125"/>
      <c r="E25" s="125"/>
      <c r="F25" s="125"/>
      <c r="G25" s="125"/>
      <c r="H25" s="125"/>
      <c r="I25" s="125"/>
      <c r="J25" s="4"/>
    </row>
    <row r="26" spans="1:10">
      <c r="A26" s="53"/>
      <c r="B26" s="47"/>
      <c r="C26" s="48"/>
      <c r="D26" s="49"/>
      <c r="E26" s="50"/>
      <c r="F26" s="51"/>
      <c r="G26" s="47"/>
      <c r="H26" s="47"/>
      <c r="I26" s="47"/>
    </row>
    <row r="27" spans="1:10" s="4" customFormat="1" ht="22.5">
      <c r="A27" s="132" t="s">
        <v>11</v>
      </c>
      <c r="B27" s="132"/>
      <c r="C27" s="132"/>
      <c r="D27" s="132"/>
      <c r="E27" s="132"/>
      <c r="F27" s="132"/>
      <c r="G27" s="132"/>
      <c r="H27" s="132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4"/>
    </row>
    <row r="29" spans="1:10">
      <c r="A29" s="53"/>
      <c r="B29" s="47"/>
      <c r="C29" s="48"/>
      <c r="D29" s="49"/>
      <c r="E29" s="50"/>
      <c r="F29" s="51"/>
      <c r="G29" s="47"/>
      <c r="H29" s="47"/>
      <c r="I29" s="47"/>
    </row>
    <row r="30" spans="1:10" s="4" customFormat="1" ht="22.5">
      <c r="A30" s="52" t="s">
        <v>36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129"/>
      <c r="B31" s="129"/>
      <c r="C31" s="129"/>
      <c r="D31" s="129"/>
      <c r="E31" s="129"/>
      <c r="F31" s="129"/>
      <c r="G31" s="129"/>
      <c r="H31" s="129"/>
      <c r="I31" s="129"/>
      <c r="J31" s="4"/>
    </row>
    <row r="32" spans="1:10" ht="15" customHeight="1">
      <c r="A32" s="129"/>
      <c r="B32" s="129"/>
      <c r="C32" s="129"/>
      <c r="D32" s="129"/>
      <c r="E32" s="129"/>
      <c r="F32" s="129"/>
      <c r="G32" s="129"/>
      <c r="H32" s="129"/>
      <c r="I32" s="129"/>
    </row>
    <row r="33" spans="1:9" ht="15" customHeight="1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ht="15" customHeight="1">
      <c r="A34" s="129"/>
      <c r="B34" s="129"/>
      <c r="C34" s="129"/>
      <c r="D34" s="129"/>
      <c r="E34" s="129"/>
      <c r="F34" s="129"/>
      <c r="G34" s="129"/>
      <c r="H34" s="129"/>
      <c r="I34" s="129"/>
    </row>
    <row r="35" spans="1:9" ht="15" customHeight="1">
      <c r="A35" s="129"/>
      <c r="B35" s="129"/>
      <c r="C35" s="129"/>
      <c r="D35" s="129"/>
      <c r="E35" s="129"/>
      <c r="F35" s="129"/>
      <c r="G35" s="129"/>
      <c r="H35" s="129"/>
      <c r="I35" s="129"/>
    </row>
    <row r="36" spans="1:9" ht="15" customHeight="1">
      <c r="A36" s="129"/>
      <c r="B36" s="129"/>
      <c r="C36" s="129"/>
      <c r="D36" s="129"/>
      <c r="E36" s="129"/>
      <c r="F36" s="129"/>
      <c r="G36" s="129"/>
      <c r="H36" s="129"/>
      <c r="I36" s="129"/>
    </row>
    <row r="37" spans="1:9" ht="15" customHeight="1">
      <c r="A37" s="129"/>
      <c r="B37" s="129"/>
      <c r="C37" s="129"/>
      <c r="D37" s="129"/>
      <c r="E37" s="129"/>
      <c r="F37" s="129"/>
      <c r="G37" s="129"/>
      <c r="H37" s="129"/>
      <c r="I37" s="129"/>
    </row>
  </sheetData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zoomScaleNormal="100" zoomScalePageLayoutView="85" workbookViewId="0">
      <selection activeCell="B6" sqref="B6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38</v>
      </c>
      <c r="B1" s="139"/>
      <c r="C1" s="139" t="s">
        <v>40</v>
      </c>
      <c r="D1" s="139"/>
      <c r="E1" s="139" t="s">
        <v>48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5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95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32.700000000000003</v>
      </c>
      <c r="M6" s="75"/>
      <c r="N6" s="76">
        <f>RANK(L6,'fiú gerely sorrend'!$D$3:$D$22)</f>
        <v>1</v>
      </c>
      <c r="O6" s="77" t="s">
        <v>24</v>
      </c>
    </row>
    <row r="7" spans="1:15" ht="15">
      <c r="B7" s="57" t="s">
        <v>123</v>
      </c>
      <c r="C7" s="67">
        <v>2006</v>
      </c>
      <c r="D7" s="36">
        <v>27.11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27.11</v>
      </c>
      <c r="L7" s="78"/>
      <c r="M7" s="75"/>
      <c r="N7" s="79"/>
      <c r="O7" s="80"/>
    </row>
    <row r="8" spans="1:15" ht="15">
      <c r="B8" s="57" t="s">
        <v>61</v>
      </c>
      <c r="C8" s="67">
        <v>2007</v>
      </c>
      <c r="D8" s="36">
        <v>38.630000000000003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38.630000000000003</v>
      </c>
      <c r="L8" s="78"/>
      <c r="M8" s="75"/>
      <c r="N8" s="79"/>
      <c r="O8" s="80"/>
    </row>
    <row r="9" spans="1:15" ht="15">
      <c r="B9" s="57" t="s">
        <v>125</v>
      </c>
      <c r="C9" s="67">
        <v>2006</v>
      </c>
      <c r="D9" s="36">
        <v>33.5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33.5</v>
      </c>
      <c r="L9" s="78"/>
      <c r="M9" s="75"/>
      <c r="N9" s="79"/>
      <c r="O9" s="80"/>
    </row>
    <row r="10" spans="1:15" ht="15">
      <c r="B10" s="57" t="s">
        <v>87</v>
      </c>
      <c r="C10" s="67">
        <v>2005</v>
      </c>
      <c r="D10" s="36">
        <v>26.36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26.36</v>
      </c>
      <c r="L10" s="78"/>
      <c r="M10" s="75"/>
      <c r="N10" s="79"/>
      <c r="O10" s="80"/>
    </row>
    <row r="11" spans="1:15" ht="15">
      <c r="B11" s="57" t="s">
        <v>166</v>
      </c>
      <c r="C11" s="67">
        <v>2006</v>
      </c>
      <c r="D11" s="36">
        <v>31.56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31.56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167</v>
      </c>
      <c r="C14" s="18" t="s">
        <v>57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29.65</v>
      </c>
      <c r="M14" s="75"/>
      <c r="N14" s="76">
        <f>RANK(L14,'fiú gerely sorrend'!$D$3:$D$22)</f>
        <v>3</v>
      </c>
      <c r="O14" s="77" t="s">
        <v>24</v>
      </c>
    </row>
    <row r="15" spans="1:15" ht="15">
      <c r="B15" s="61" t="s">
        <v>168</v>
      </c>
      <c r="C15" s="37">
        <v>2007</v>
      </c>
      <c r="D15" s="36">
        <v>24.22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24.22</v>
      </c>
      <c r="L15" s="78"/>
      <c r="M15" s="75"/>
      <c r="N15" s="79"/>
      <c r="O15" s="80"/>
    </row>
    <row r="16" spans="1:15" ht="15">
      <c r="B16" s="61" t="s">
        <v>169</v>
      </c>
      <c r="C16" s="37">
        <v>2007</v>
      </c>
      <c r="D16" s="36">
        <v>29.35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29.35</v>
      </c>
      <c r="L16" s="78"/>
      <c r="M16" s="75"/>
      <c r="N16" s="79"/>
      <c r="O16" s="80"/>
    </row>
    <row r="17" spans="1:19" ht="15">
      <c r="B17" s="61" t="s">
        <v>170</v>
      </c>
      <c r="C17" s="37">
        <v>2007</v>
      </c>
      <c r="D17" s="36">
        <v>25.94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25.94</v>
      </c>
      <c r="L17" s="78"/>
      <c r="M17" s="75"/>
      <c r="N17" s="79"/>
      <c r="O17" s="80"/>
    </row>
    <row r="18" spans="1:19" ht="15">
      <c r="B18" s="61" t="s">
        <v>171</v>
      </c>
      <c r="C18" s="37">
        <v>2007</v>
      </c>
      <c r="D18" s="36">
        <v>31.7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31.7</v>
      </c>
      <c r="L18" s="78"/>
      <c r="M18" s="75"/>
      <c r="N18" s="79"/>
      <c r="O18" s="80"/>
    </row>
    <row r="19" spans="1:19" ht="15">
      <c r="B19" s="61" t="s">
        <v>172</v>
      </c>
      <c r="C19" s="37">
        <v>2006</v>
      </c>
      <c r="D19" s="36">
        <v>31.61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31.61</v>
      </c>
      <c r="L19" s="78"/>
      <c r="M19" s="75"/>
      <c r="N19" s="79"/>
      <c r="O19" s="80"/>
    </row>
    <row r="20" spans="1:19" ht="15">
      <c r="B20" s="60" t="s">
        <v>173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 t="s">
        <v>142</v>
      </c>
      <c r="C22" s="18" t="s">
        <v>56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29.2425</v>
      </c>
      <c r="M22" s="75"/>
      <c r="N22" s="76">
        <f>RANK(L22,'fiú gerely sorrend'!$D$3:$D$22)</f>
        <v>4</v>
      </c>
      <c r="O22" s="81" t="s">
        <v>24</v>
      </c>
    </row>
    <row r="23" spans="1:19" ht="15">
      <c r="B23" s="57" t="s">
        <v>174</v>
      </c>
      <c r="C23" s="35">
        <v>2006</v>
      </c>
      <c r="D23" s="36">
        <v>21.06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21.06</v>
      </c>
      <c r="L23" s="78"/>
      <c r="M23" s="75"/>
      <c r="N23" s="79"/>
      <c r="O23" s="80"/>
    </row>
    <row r="24" spans="1:19" ht="15">
      <c r="B24" s="57" t="s">
        <v>145</v>
      </c>
      <c r="C24" s="35">
        <v>2006</v>
      </c>
      <c r="D24" s="36">
        <v>40.35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40.35</v>
      </c>
      <c r="L24" s="78"/>
      <c r="M24" s="75"/>
      <c r="N24" s="79"/>
      <c r="O24" s="80"/>
    </row>
    <row r="25" spans="1:19" ht="15">
      <c r="B25" s="57" t="s">
        <v>144</v>
      </c>
      <c r="C25" s="35">
        <v>2005</v>
      </c>
      <c r="D25" s="36">
        <v>29.45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29.45</v>
      </c>
      <c r="L25" s="78"/>
      <c r="M25" s="75"/>
      <c r="N25" s="79"/>
      <c r="O25" s="80"/>
    </row>
    <row r="26" spans="1:19" ht="15">
      <c r="B26" s="57" t="s">
        <v>175</v>
      </c>
      <c r="C26" s="35">
        <v>2006</v>
      </c>
      <c r="D26" s="36">
        <v>26.11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26.11</v>
      </c>
      <c r="L26" s="78"/>
      <c r="M26" s="75"/>
      <c r="N26" s="79"/>
      <c r="O26" s="80"/>
    </row>
    <row r="27" spans="1:19" ht="15">
      <c r="B27" s="57" t="s">
        <v>143</v>
      </c>
      <c r="C27" s="35">
        <v>2006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0</v>
      </c>
      <c r="L27" s="78"/>
      <c r="M27" s="75"/>
      <c r="N27" s="79"/>
      <c r="O27" s="80"/>
    </row>
    <row r="28" spans="1:19" ht="15">
      <c r="B28" s="60" t="s">
        <v>148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91</v>
      </c>
      <c r="C30" s="18" t="s">
        <v>56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31.5425</v>
      </c>
      <c r="M30" s="75"/>
      <c r="N30" s="76">
        <f>RANK(L30,'fiú gerely sorrend'!$D$3:$D$22)</f>
        <v>2</v>
      </c>
      <c r="O30" s="81" t="s">
        <v>24</v>
      </c>
      <c r="S30" s="38"/>
    </row>
    <row r="31" spans="1:19" ht="15">
      <c r="B31" s="57" t="s">
        <v>114</v>
      </c>
      <c r="C31" s="35">
        <v>2008</v>
      </c>
      <c r="D31" s="36">
        <v>28.36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28.36</v>
      </c>
      <c r="L31" s="78"/>
      <c r="M31" s="75"/>
      <c r="N31" s="79"/>
      <c r="O31" s="80"/>
    </row>
    <row r="32" spans="1:19" ht="15">
      <c r="B32" s="57" t="s">
        <v>77</v>
      </c>
      <c r="C32" s="35">
        <v>2008</v>
      </c>
      <c r="D32" s="36">
        <v>36.340000000000003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36.340000000000003</v>
      </c>
      <c r="L32" s="78"/>
      <c r="M32" s="75"/>
      <c r="N32" s="79"/>
      <c r="O32" s="80"/>
    </row>
    <row r="33" spans="1:15" ht="15">
      <c r="B33" s="57" t="s">
        <v>115</v>
      </c>
      <c r="C33" s="35">
        <v>2008</v>
      </c>
      <c r="D33" s="36">
        <v>30.88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30.88</v>
      </c>
      <c r="L33" s="78"/>
      <c r="M33" s="75"/>
      <c r="N33" s="79"/>
      <c r="O33" s="80"/>
    </row>
    <row r="34" spans="1:15" ht="15">
      <c r="B34" s="57" t="s">
        <v>157</v>
      </c>
      <c r="C34" s="35">
        <v>2008</v>
      </c>
      <c r="D34" s="36">
        <v>30.59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30.59</v>
      </c>
      <c r="L34" s="78"/>
      <c r="M34" s="75"/>
      <c r="N34" s="79"/>
      <c r="O34" s="80"/>
    </row>
    <row r="35" spans="1:15" ht="15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1:15" ht="15">
      <c r="B36" s="60" t="s">
        <v>81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164</v>
      </c>
      <c r="C38" s="18" t="s">
        <v>56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23.240000000000002</v>
      </c>
      <c r="M38" s="75"/>
      <c r="N38" s="76">
        <f>RANK(L38,'fiú gerely sorrend'!$D$3:$D$22)</f>
        <v>5</v>
      </c>
      <c r="O38" s="81" t="s">
        <v>24</v>
      </c>
    </row>
    <row r="39" spans="1:15" ht="15">
      <c r="B39" s="57" t="s">
        <v>176</v>
      </c>
      <c r="C39" s="35">
        <v>2008</v>
      </c>
      <c r="D39" s="36">
        <v>22.6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22.6</v>
      </c>
      <c r="L39" s="78"/>
      <c r="M39" s="75"/>
      <c r="N39" s="79"/>
      <c r="O39" s="80"/>
    </row>
    <row r="40" spans="1:15" ht="15">
      <c r="B40" s="57" t="s">
        <v>161</v>
      </c>
      <c r="C40" s="35">
        <v>2007</v>
      </c>
      <c r="D40" s="36">
        <v>17.46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17.46</v>
      </c>
      <c r="L40" s="78"/>
      <c r="M40" s="75"/>
      <c r="N40" s="79"/>
      <c r="O40" s="80"/>
    </row>
    <row r="41" spans="1:15" ht="15">
      <c r="B41" s="57" t="s">
        <v>160</v>
      </c>
      <c r="C41" s="35">
        <v>2008</v>
      </c>
      <c r="D41" s="36">
        <v>22.97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22.97</v>
      </c>
      <c r="L41" s="78"/>
      <c r="M41" s="75"/>
      <c r="N41" s="79"/>
      <c r="O41" s="80"/>
    </row>
    <row r="42" spans="1:15" ht="15">
      <c r="B42" s="57" t="s">
        <v>159</v>
      </c>
      <c r="C42" s="35">
        <v>2007</v>
      </c>
      <c r="D42" s="36">
        <v>22.27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22.27</v>
      </c>
      <c r="L42" s="78"/>
      <c r="M42" s="75"/>
      <c r="N42" s="79"/>
      <c r="O42" s="80"/>
    </row>
    <row r="43" spans="1:15" ht="15">
      <c r="B43" s="57" t="s">
        <v>163</v>
      </c>
      <c r="C43" s="35">
        <v>2008</v>
      </c>
      <c r="D43" s="36">
        <v>25.12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25.12</v>
      </c>
      <c r="L43" s="78"/>
      <c r="M43" s="75"/>
      <c r="N43" s="79"/>
      <c r="O43" s="80"/>
    </row>
    <row r="44" spans="1:15" ht="15">
      <c r="B44" s="60" t="s">
        <v>148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RANK(L46,'fiú gerely sorrend'!$D$3:$D$22)</f>
        <v>6</v>
      </c>
      <c r="O46" s="81" t="s">
        <v>24</v>
      </c>
    </row>
    <row r="47" spans="1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60" t="s">
        <v>10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RANK(L54,'fiú gerely sorrend'!$D$3:$D$22)</f>
        <v>6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RANK(L62,'fiú gerely sorrend'!$D$3:$D$22)</f>
        <v>6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RANK(L70,'fiú gerely sorrend'!$D$3:$D$22)</f>
        <v>6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RANK(L78,'fiú gerely sorrend'!$D$3:$D$22)</f>
        <v>6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RANK(L86,'fiú gerely sorrend'!$D$3:$D$22)</f>
        <v>6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RANK(L94,'fiú gerely sorrend'!$D$3:$D$22)</f>
        <v>6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RANK(L102,'fiú gerely sorrend'!$D$3:$D$22)</f>
        <v>6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RANK(L110,'fiú gerely sorrend'!$D$3:$D$22)</f>
        <v>6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RANK(L118,'fiú gerely sorrend'!$D$3:$D$22)</f>
        <v>6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RANK(L126,'fiú gerely sorrend'!$D$3:$D$22)</f>
        <v>6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RANK(L134,'fiú gerely sorrend'!$D$3:$D$22)</f>
        <v>6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RANK(L142,'fiú gerely sorrend'!$D$3:$D$22)</f>
        <v>6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RANK(L150,'fiú gerely sorrend'!$D$3:$D$22)</f>
        <v>6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RANK(L158,'fiú gerely sorrend'!$D$3:$D$22)</f>
        <v>6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93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92" priority="2" operator="between">
      <formula>2003</formula>
      <formula>2008</formula>
    </cfRule>
  </conditionalFormatting>
  <conditionalFormatting sqref="C12:I14 C20:I22 C28:I30 C36:I38 C44:I46 C52:I54 C60:I62 C68:I70">
    <cfRule type="cellIs" dxfId="91" priority="15" operator="between">
      <formula>2002</formula>
      <formula>2007</formula>
    </cfRule>
  </conditionalFormatting>
  <conditionalFormatting sqref="C76:I78">
    <cfRule type="cellIs" dxfId="90" priority="14" operator="between">
      <formula>2002</formula>
      <formula>2007</formula>
    </cfRule>
  </conditionalFormatting>
  <conditionalFormatting sqref="C84:I86">
    <cfRule type="cellIs" dxfId="89" priority="13" operator="between">
      <formula>2002</formula>
      <formula>2007</formula>
    </cfRule>
  </conditionalFormatting>
  <conditionalFormatting sqref="C92:I94">
    <cfRule type="cellIs" dxfId="88" priority="12" operator="between">
      <formula>2002</formula>
      <formula>2007</formula>
    </cfRule>
  </conditionalFormatting>
  <conditionalFormatting sqref="C100:I102">
    <cfRule type="cellIs" dxfId="87" priority="11" operator="between">
      <formula>2002</formula>
      <formula>2007</formula>
    </cfRule>
  </conditionalFormatting>
  <conditionalFormatting sqref="C108:I110">
    <cfRule type="cellIs" dxfId="86" priority="10" operator="between">
      <formula>2002</formula>
      <formula>2007</formula>
    </cfRule>
  </conditionalFormatting>
  <conditionalFormatting sqref="C116:I118">
    <cfRule type="cellIs" dxfId="85" priority="9" operator="between">
      <formula>2002</formula>
      <formula>2007</formula>
    </cfRule>
  </conditionalFormatting>
  <conditionalFormatting sqref="C124:I126">
    <cfRule type="cellIs" dxfId="84" priority="8" operator="between">
      <formula>2002</formula>
      <formula>2007</formula>
    </cfRule>
  </conditionalFormatting>
  <conditionalFormatting sqref="C132:I134">
    <cfRule type="cellIs" dxfId="83" priority="7" operator="between">
      <formula>2002</formula>
      <formula>2007</formula>
    </cfRule>
  </conditionalFormatting>
  <conditionalFormatting sqref="C140:I142">
    <cfRule type="cellIs" dxfId="82" priority="6" operator="between">
      <formula>2002</formula>
      <formula>2007</formula>
    </cfRule>
  </conditionalFormatting>
  <conditionalFormatting sqref="C148:I150">
    <cfRule type="cellIs" dxfId="81" priority="5" operator="between">
      <formula>2002</formula>
      <formula>2007</formula>
    </cfRule>
  </conditionalFormatting>
  <conditionalFormatting sqref="C156:I158">
    <cfRule type="cellIs" dxfId="80" priority="4" operator="between">
      <formula>2002</formula>
      <formula>2007</formula>
    </cfRule>
  </conditionalFormatting>
  <conditionalFormatting sqref="C164:I248">
    <cfRule type="cellIs" dxfId="79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6B780F7-B7ED-4A45-BC65-6F6C6E664EE5}">
          <x14:formula1>
            <xm:f>'fiú gerely sorrend'!$H$3:$H$10</xm:f>
          </x14:formula1>
          <xm:sqref>E1:O1</xm:sqref>
        </x14:dataValidation>
        <x14:dataValidation type="list" allowBlank="1" showInputMessage="1" showErrorMessage="1" xr:uid="{0EEAB3A8-DD23-427B-8938-E1BB9DF61954}">
          <x14:formula1>
            <xm:f>'fiú gerely sorrend'!$J$3:$J$4</xm:f>
          </x14:formula1>
          <xm:sqref>A1:B1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9"/>
  <sheetViews>
    <sheetView topLeftCell="A14" zoomScaleNormal="100" workbookViewId="0">
      <selection activeCell="B43" sqref="B43"/>
    </sheetView>
  </sheetViews>
  <sheetFormatPr defaultRowHeight="12.75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'56 kcs fiú gerely'!A1:M1</f>
        <v>Fiú</v>
      </c>
      <c r="B1" s="72" t="str">
        <f>'56 kcs fiú gerely'!C1</f>
        <v>V-VI.</v>
      </c>
      <c r="C1" s="140" t="str">
        <f>'56 kcs fiú gerely'!E1</f>
        <v>Gerelyhajítás (800 gr)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'56 kcs fiú gerely'!C6</f>
        <v>Bonyhád</v>
      </c>
      <c r="C3" s="65" t="str">
        <f>'56 kcs fiú gerely'!B6</f>
        <v>Bonyhádi Petőfi Sándor Evangélikus Gimnázium, Kollégium, Általános Iskola és Alapfokú Művészeti Iskola</v>
      </c>
      <c r="D3" s="66">
        <f>'56 kcs fiú gerely'!L6</f>
        <v>32.700000000000003</v>
      </c>
      <c r="H3" t="s">
        <v>43</v>
      </c>
      <c r="J3" t="s">
        <v>38</v>
      </c>
    </row>
    <row r="4" spans="1:10">
      <c r="A4" s="64" t="s">
        <v>3</v>
      </c>
      <c r="B4" s="65" t="str">
        <f>'56 kcs fiú gerely'!C30</f>
        <v>Szekszárd</v>
      </c>
      <c r="C4" s="65" t="str">
        <f>'56 kcs fiú gerely'!B30</f>
        <v>Szekszárdi Garay János Gimnázium</v>
      </c>
      <c r="D4" s="66">
        <f>'56 kcs fiú gerely'!L30</f>
        <v>31.5425</v>
      </c>
      <c r="H4" t="s">
        <v>42</v>
      </c>
      <c r="J4" t="s">
        <v>39</v>
      </c>
    </row>
    <row r="5" spans="1:10">
      <c r="A5" s="64" t="s">
        <v>1</v>
      </c>
      <c r="B5" s="65" t="str">
        <f>'56 kcs fiú gerely'!C14</f>
        <v>Bonyhád</v>
      </c>
      <c r="C5" s="65" t="str">
        <f>'56 kcs fiú gerely'!B14</f>
        <v>Tolna Megyei SZC Perczel Mór Technikum és Kollégium</v>
      </c>
      <c r="D5" s="66">
        <f>'56 kcs fiú gerely'!L14</f>
        <v>29.65</v>
      </c>
      <c r="H5" t="s">
        <v>47</v>
      </c>
    </row>
    <row r="6" spans="1:10">
      <c r="A6" s="64" t="s">
        <v>2</v>
      </c>
      <c r="B6" s="65" t="str">
        <f>'56 kcs fiú gerely'!C22</f>
        <v>Szekszárd</v>
      </c>
      <c r="C6" s="65" t="str">
        <f>'56 kcs fiú gerely'!B22</f>
        <v>Szekszárdi I. Béla Gimnázium, Kollégium és Általános Iskola</v>
      </c>
      <c r="D6" s="66">
        <f>'56 kcs fiú gerely'!L22</f>
        <v>29.2425</v>
      </c>
      <c r="H6" t="s">
        <v>45</v>
      </c>
    </row>
    <row r="7" spans="1:10">
      <c r="A7" s="64" t="s">
        <v>4</v>
      </c>
      <c r="B7" s="65" t="str">
        <f>'56 kcs fiú gerely'!C38</f>
        <v>Szekszárd</v>
      </c>
      <c r="C7" s="65" t="str">
        <f>'56 kcs fiú gerely'!B38</f>
        <v>Szekszárdi I. Béla Gimnázium, Kollégium és Általános Iskola B</v>
      </c>
      <c r="D7" s="66">
        <f>'56 kcs fiú gerely'!L38</f>
        <v>23.240000000000002</v>
      </c>
      <c r="H7" t="s">
        <v>46</v>
      </c>
    </row>
    <row r="8" spans="1:10">
      <c r="A8" s="64" t="s">
        <v>5</v>
      </c>
      <c r="B8" s="65">
        <f>'56 kcs fiú gerely'!C46</f>
        <v>0</v>
      </c>
      <c r="C8" s="65">
        <f>'56 kcs fiú gerely'!B46</f>
        <v>0</v>
      </c>
      <c r="D8" s="66">
        <f>'56 kcs fiú gerely'!L46</f>
        <v>0</v>
      </c>
      <c r="H8" t="s">
        <v>48</v>
      </c>
    </row>
    <row r="9" spans="1:10">
      <c r="A9" s="64" t="s">
        <v>6</v>
      </c>
      <c r="B9" s="65">
        <f>'56 kcs fiú gerely'!C54</f>
        <v>0</v>
      </c>
      <c r="C9" s="65">
        <f>'56 kcs fiú gerely'!B54</f>
        <v>0</v>
      </c>
      <c r="D9" s="66">
        <f>'56 kcs fiú gerely'!L54</f>
        <v>0</v>
      </c>
      <c r="H9" t="s">
        <v>49</v>
      </c>
    </row>
    <row r="10" spans="1:10">
      <c r="A10" s="64" t="s">
        <v>7</v>
      </c>
      <c r="B10" s="65">
        <f>'56 kcs fiú gerely'!C62</f>
        <v>0</v>
      </c>
      <c r="C10" s="65">
        <f>'56 kcs fiú gerely'!B62</f>
        <v>0</v>
      </c>
      <c r="D10" s="66">
        <f>'56 kcs fiú gerely'!L62</f>
        <v>0</v>
      </c>
      <c r="H10" t="s">
        <v>50</v>
      </c>
    </row>
    <row r="11" spans="1:10">
      <c r="A11" s="64" t="s">
        <v>17</v>
      </c>
      <c r="B11" s="65">
        <f>'56 kcs fiú gerely'!C70</f>
        <v>0</v>
      </c>
      <c r="C11" s="65">
        <f>'56 kcs fiú gerely'!B70</f>
        <v>0</v>
      </c>
      <c r="D11" s="66">
        <f>'56 kcs fiú gerely'!L70</f>
        <v>0</v>
      </c>
    </row>
    <row r="12" spans="1:10">
      <c r="A12" s="64" t="s">
        <v>18</v>
      </c>
      <c r="B12" s="65">
        <f>'56 kcs fiú gerely'!C78</f>
        <v>0</v>
      </c>
      <c r="C12" s="65">
        <f>'56 kcs fiú gerely'!B78</f>
        <v>0</v>
      </c>
      <c r="D12" s="66">
        <f>'56 kcs fiú gerely'!L78</f>
        <v>0</v>
      </c>
    </row>
    <row r="13" spans="1:10">
      <c r="A13" s="64" t="s">
        <v>19</v>
      </c>
      <c r="B13" s="65">
        <f>'56 kcs fiú gerely'!C86</f>
        <v>0</v>
      </c>
      <c r="C13" s="65">
        <f>'56 kcs fiú gerely'!B86</f>
        <v>0</v>
      </c>
      <c r="D13" s="66">
        <f>'56 kcs fiú gerely'!L86</f>
        <v>0</v>
      </c>
    </row>
    <row r="14" spans="1:10">
      <c r="A14" s="64" t="s">
        <v>20</v>
      </c>
      <c r="B14" s="65">
        <f>'56 kcs fiú gerely'!C94</f>
        <v>0</v>
      </c>
      <c r="C14" s="65">
        <f>'56 kcs fiú gerely'!B94</f>
        <v>0</v>
      </c>
      <c r="D14" s="66">
        <f>'56 kcs fiú gerely'!L94</f>
        <v>0</v>
      </c>
    </row>
    <row r="15" spans="1:10">
      <c r="A15" s="64" t="s">
        <v>21</v>
      </c>
      <c r="B15" s="65">
        <f>'56 kcs fiú gerely'!C102</f>
        <v>0</v>
      </c>
      <c r="C15" s="65">
        <f>'56 kcs fiú gerely'!B102</f>
        <v>0</v>
      </c>
      <c r="D15" s="66">
        <f>'56 kcs fiú gerely'!L102</f>
        <v>0</v>
      </c>
    </row>
    <row r="16" spans="1:10">
      <c r="A16" s="64" t="s">
        <v>22</v>
      </c>
      <c r="B16" s="65">
        <f>'56 kcs fiú gerely'!C110</f>
        <v>0</v>
      </c>
      <c r="C16" s="65">
        <f>'56 kcs fiú gerely'!B110</f>
        <v>0</v>
      </c>
      <c r="D16" s="66">
        <f>'56 kcs fiú gerely'!L110</f>
        <v>0</v>
      </c>
    </row>
    <row r="17" spans="1:4">
      <c r="A17" s="64" t="s">
        <v>23</v>
      </c>
      <c r="B17" s="65">
        <f>'56 kcs fiú gerely'!C118</f>
        <v>0</v>
      </c>
      <c r="C17" s="65">
        <v>0</v>
      </c>
      <c r="D17" s="66">
        <f>'56 kcs fiú gerely'!L118</f>
        <v>0</v>
      </c>
    </row>
    <row r="18" spans="1:4">
      <c r="A18" s="64" t="s">
        <v>29</v>
      </c>
      <c r="B18" s="65">
        <f>'56 kcs fiú gerely'!C126</f>
        <v>0</v>
      </c>
      <c r="C18" s="65">
        <f>'56 kcs fiú gerely'!B126</f>
        <v>0</v>
      </c>
      <c r="D18" s="66">
        <f>'56 kcs fiú gerely'!L126</f>
        <v>0</v>
      </c>
    </row>
    <row r="19" spans="1:4">
      <c r="A19" s="64" t="s">
        <v>30</v>
      </c>
      <c r="B19" s="65">
        <f>'56 kcs fiú gerely'!C134</f>
        <v>0</v>
      </c>
      <c r="C19" s="65">
        <f>'56 kcs fiú gerely'!B134</f>
        <v>0</v>
      </c>
      <c r="D19" s="66">
        <f>'56 kcs fiú gerely'!L134</f>
        <v>0</v>
      </c>
    </row>
    <row r="20" spans="1:4">
      <c r="A20" s="64" t="s">
        <v>31</v>
      </c>
      <c r="B20" s="65">
        <f>'56 kcs fiú gerely'!C142</f>
        <v>0</v>
      </c>
      <c r="C20" s="65">
        <f>'56 kcs fiú gerely'!B142</f>
        <v>0</v>
      </c>
      <c r="D20" s="66">
        <f>'56 kcs fiú gerely'!L142</f>
        <v>0</v>
      </c>
    </row>
    <row r="21" spans="1:4">
      <c r="A21" s="64" t="s">
        <v>32</v>
      </c>
      <c r="B21" s="65">
        <f>'56 kcs fiú gerely'!C150</f>
        <v>0</v>
      </c>
      <c r="C21" s="65">
        <f>'56 kcs fiú gerely'!B150</f>
        <v>0</v>
      </c>
      <c r="D21" s="66">
        <f>'56 kcs fiú gerely'!L150</f>
        <v>0</v>
      </c>
    </row>
    <row r="22" spans="1:4">
      <c r="A22" s="64" t="s">
        <v>33</v>
      </c>
      <c r="B22" s="65">
        <f>'56 kcs fiú gerely'!C158</f>
        <v>0</v>
      </c>
      <c r="C22" s="65">
        <f>'56 kcs fiú gerely'!B158</f>
        <v>0</v>
      </c>
      <c r="D22" s="66">
        <f>'56 kcs fiú gerely'!L158</f>
        <v>0</v>
      </c>
    </row>
    <row r="24" spans="1:4" ht="27.75" customHeight="1">
      <c r="B24" s="69" t="str">
        <f>[4]Fedlap!A22</f>
        <v>Szekszárd</v>
      </c>
      <c r="C24" s="70">
        <f>[4]Fedlap!A25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mergeCells count="1">
    <mergeCell ref="C1:D1"/>
  </mergeCells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4"/>
  <sheetViews>
    <sheetView zoomScaleNormal="100" zoomScalePageLayoutView="85" workbookViewId="0">
      <selection activeCell="B31" sqref="B31"/>
    </sheetView>
  </sheetViews>
  <sheetFormatPr defaultColWidth="9.140625" defaultRowHeight="12.75"/>
  <cols>
    <col min="1" max="1" width="3.7109375" style="88" customWidth="1"/>
    <col min="2" max="2" width="88.28515625" style="61" customWidth="1"/>
    <col min="3" max="3" width="15.42578125" style="88" customWidth="1"/>
    <col min="4" max="4" width="2.5703125" style="88" customWidth="1"/>
    <col min="5" max="5" width="13.7109375" style="88" customWidth="1"/>
    <col min="6" max="6" width="1.7109375" style="88" customWidth="1"/>
    <col min="7" max="7" width="4.140625" style="102" customWidth="1"/>
    <col min="8" max="8" width="11.42578125" style="102" bestFit="1" customWidth="1"/>
    <col min="9" max="16384" width="9.140625" style="88"/>
  </cols>
  <sheetData>
    <row r="1" spans="1:10" ht="41.25" customHeight="1">
      <c r="A1" s="139" t="s">
        <v>177</v>
      </c>
      <c r="B1" s="139"/>
      <c r="C1" s="139" t="s">
        <v>38</v>
      </c>
      <c r="D1" s="139"/>
      <c r="E1" s="141" t="s">
        <v>40</v>
      </c>
      <c r="F1" s="141"/>
      <c r="G1" s="141"/>
      <c r="H1" s="141"/>
    </row>
    <row r="2" spans="1:10" ht="31.5" customHeight="1" thickBot="1">
      <c r="A2" s="142" t="s">
        <v>51</v>
      </c>
      <c r="B2" s="142"/>
      <c r="C2" s="142"/>
      <c r="D2" s="142"/>
      <c r="E2" s="142"/>
      <c r="F2" s="142"/>
      <c r="G2" s="142"/>
      <c r="H2" s="142"/>
      <c r="I2" s="3"/>
    </row>
    <row r="3" spans="1:10">
      <c r="A3" s="21"/>
      <c r="B3" s="56"/>
      <c r="C3" s="2"/>
      <c r="G3" s="143" t="s">
        <v>13</v>
      </c>
      <c r="H3" s="144"/>
    </row>
    <row r="4" spans="1:10" ht="14.25" customHeight="1" thickBot="1">
      <c r="A4" s="21"/>
      <c r="B4" s="89" t="s">
        <v>52</v>
      </c>
      <c r="C4" s="2">
        <v>4</v>
      </c>
      <c r="G4" s="145"/>
      <c r="H4" s="146"/>
    </row>
    <row r="5" spans="1:10" ht="24" customHeight="1" thickBot="1">
      <c r="A5" s="29"/>
      <c r="B5" s="58"/>
      <c r="C5" s="30"/>
      <c r="D5" s="90"/>
      <c r="E5" s="91" t="s">
        <v>178</v>
      </c>
      <c r="F5" s="92"/>
      <c r="G5" s="20"/>
      <c r="H5" s="20"/>
      <c r="J5" s="88" t="s">
        <v>179</v>
      </c>
    </row>
    <row r="6" spans="1:10" ht="15.75" thickBot="1">
      <c r="A6" s="33" t="s">
        <v>0</v>
      </c>
      <c r="B6" s="93" t="s">
        <v>92</v>
      </c>
      <c r="C6" s="18" t="s">
        <v>69</v>
      </c>
      <c r="D6" s="36"/>
      <c r="E6" s="94">
        <v>1.370601851851852E-2</v>
      </c>
      <c r="F6" s="95"/>
      <c r="G6" s="96">
        <f>RANK(E6,$E$6:$E$139,1)</f>
        <v>2</v>
      </c>
      <c r="H6" s="77" t="s">
        <v>24</v>
      </c>
    </row>
    <row r="7" spans="1:10">
      <c r="A7" s="33"/>
      <c r="B7" s="57" t="s">
        <v>180</v>
      </c>
      <c r="C7" s="35">
        <v>2008</v>
      </c>
      <c r="D7" s="36"/>
      <c r="E7" s="97"/>
      <c r="F7" s="95"/>
      <c r="G7" s="98"/>
      <c r="H7" s="98"/>
    </row>
    <row r="8" spans="1:10">
      <c r="A8" s="33"/>
      <c r="B8" s="57" t="s">
        <v>181</v>
      </c>
      <c r="C8" s="35">
        <v>2007</v>
      </c>
      <c r="D8" s="36"/>
      <c r="E8" s="97"/>
      <c r="F8" s="95"/>
      <c r="G8" s="98"/>
      <c r="H8" s="98"/>
    </row>
    <row r="9" spans="1:10">
      <c r="A9" s="25"/>
      <c r="B9" s="57" t="s">
        <v>71</v>
      </c>
      <c r="C9" s="35">
        <v>2006</v>
      </c>
      <c r="D9" s="36"/>
      <c r="E9" s="34"/>
      <c r="F9" s="95"/>
      <c r="G9" s="98"/>
      <c r="H9" s="98"/>
    </row>
    <row r="10" spans="1:10">
      <c r="A10" s="25"/>
      <c r="B10" s="57" t="s">
        <v>72</v>
      </c>
      <c r="C10" s="35">
        <v>2006</v>
      </c>
      <c r="D10" s="36"/>
      <c r="E10" s="34"/>
      <c r="F10" s="3"/>
      <c r="G10" s="98"/>
      <c r="H10" s="98"/>
    </row>
    <row r="11" spans="1:10">
      <c r="A11" s="25"/>
      <c r="B11" s="60" t="s">
        <v>70</v>
      </c>
      <c r="C11" s="19"/>
      <c r="D11" s="36"/>
      <c r="E11" s="34"/>
      <c r="F11" s="3"/>
      <c r="G11" s="98"/>
      <c r="H11" s="98"/>
    </row>
    <row r="12" spans="1:10" ht="13.5" thickBot="1">
      <c r="A12" s="25"/>
      <c r="B12" s="57"/>
      <c r="C12" s="19"/>
      <c r="D12" s="36"/>
      <c r="E12" s="34"/>
      <c r="F12" s="3"/>
      <c r="G12" s="98"/>
      <c r="H12" s="98"/>
    </row>
    <row r="13" spans="1:10" ht="15.75" thickBot="1">
      <c r="A13" s="33" t="s">
        <v>1</v>
      </c>
      <c r="B13" s="93" t="s">
        <v>158</v>
      </c>
      <c r="C13" s="18" t="s">
        <v>56</v>
      </c>
      <c r="D13" s="36"/>
      <c r="E13" s="94">
        <v>1.3663194444444445E-2</v>
      </c>
      <c r="F13" s="95"/>
      <c r="G13" s="96">
        <f>RANK(E13,$E$6:$E$139,1)</f>
        <v>1</v>
      </c>
      <c r="H13" s="77" t="s">
        <v>24</v>
      </c>
    </row>
    <row r="14" spans="1:10">
      <c r="A14" s="33"/>
      <c r="B14" s="57" t="s">
        <v>182</v>
      </c>
      <c r="C14" s="35">
        <v>2006</v>
      </c>
      <c r="D14" s="36"/>
      <c r="E14" s="97"/>
      <c r="F14" s="95"/>
      <c r="G14" s="98"/>
      <c r="H14" s="98"/>
    </row>
    <row r="15" spans="1:10">
      <c r="A15" s="33"/>
      <c r="B15" s="57" t="s">
        <v>144</v>
      </c>
      <c r="C15" s="35">
        <v>2005</v>
      </c>
      <c r="D15" s="36"/>
      <c r="E15" s="97"/>
      <c r="F15" s="95"/>
      <c r="G15" s="98"/>
      <c r="H15" s="98"/>
    </row>
    <row r="16" spans="1:10">
      <c r="A16" s="25"/>
      <c r="B16" s="57" t="s">
        <v>183</v>
      </c>
      <c r="C16" s="35">
        <v>2006</v>
      </c>
      <c r="D16" s="36"/>
      <c r="E16" s="34"/>
      <c r="F16" s="95"/>
      <c r="G16" s="98"/>
      <c r="H16" s="98"/>
    </row>
    <row r="17" spans="1:8">
      <c r="A17" s="25"/>
      <c r="B17" s="57" t="s">
        <v>184</v>
      </c>
      <c r="C17" s="35">
        <v>2006</v>
      </c>
      <c r="D17" s="36"/>
      <c r="E17" s="34"/>
      <c r="F17" s="3"/>
      <c r="G17" s="98"/>
      <c r="H17" s="98"/>
    </row>
    <row r="18" spans="1:8">
      <c r="A18" s="25"/>
      <c r="B18" s="60" t="s">
        <v>148</v>
      </c>
      <c r="C18" s="19"/>
      <c r="D18" s="36"/>
      <c r="E18" s="34"/>
      <c r="F18" s="3"/>
      <c r="G18" s="98"/>
      <c r="H18" s="98"/>
    </row>
    <row r="19" spans="1:8" ht="13.5" thickBot="1">
      <c r="A19" s="25"/>
      <c r="B19" s="57"/>
      <c r="C19" s="19"/>
      <c r="D19" s="36"/>
      <c r="E19" s="34"/>
      <c r="F19" s="3"/>
      <c r="G19" s="98"/>
      <c r="H19" s="98"/>
    </row>
    <row r="20" spans="1:8" ht="15.75" thickBot="1">
      <c r="A20" s="33" t="s">
        <v>2</v>
      </c>
      <c r="B20" s="93" t="s">
        <v>91</v>
      </c>
      <c r="C20" s="18" t="s">
        <v>56</v>
      </c>
      <c r="D20" s="36"/>
      <c r="E20" s="94">
        <v>1.4719907407407406E-2</v>
      </c>
      <c r="F20" s="95"/>
      <c r="G20" s="96">
        <f>RANK(E20,$E$6:$E$139,1)</f>
        <v>3</v>
      </c>
      <c r="H20" s="77" t="s">
        <v>24</v>
      </c>
    </row>
    <row r="21" spans="1:8">
      <c r="A21" s="33"/>
      <c r="B21" s="57" t="s">
        <v>185</v>
      </c>
      <c r="C21" s="35">
        <v>2007</v>
      </c>
      <c r="D21" s="36"/>
      <c r="E21" s="97"/>
      <c r="F21" s="95"/>
      <c r="G21" s="98"/>
      <c r="H21" s="98"/>
    </row>
    <row r="22" spans="1:8">
      <c r="A22" s="33"/>
      <c r="B22" s="57" t="s">
        <v>186</v>
      </c>
      <c r="C22" s="35">
        <v>2005</v>
      </c>
      <c r="D22" s="36"/>
      <c r="E22" s="97"/>
      <c r="F22" s="95"/>
      <c r="G22" s="98"/>
      <c r="H22" s="98"/>
    </row>
    <row r="23" spans="1:8">
      <c r="A23" s="25"/>
      <c r="B23" s="57" t="s">
        <v>116</v>
      </c>
      <c r="C23" s="35">
        <v>2008</v>
      </c>
      <c r="D23" s="36"/>
      <c r="E23" s="34"/>
      <c r="F23" s="95"/>
      <c r="G23" s="98"/>
      <c r="H23" s="98"/>
    </row>
    <row r="24" spans="1:8">
      <c r="A24" s="25"/>
      <c r="B24" s="57" t="s">
        <v>187</v>
      </c>
      <c r="C24" s="35">
        <v>2007</v>
      </c>
      <c r="D24" s="36"/>
      <c r="E24" s="34"/>
      <c r="F24" s="3"/>
      <c r="G24" s="98"/>
      <c r="H24" s="98"/>
    </row>
    <row r="25" spans="1:8">
      <c r="A25" s="25"/>
      <c r="B25" s="57" t="s">
        <v>81</v>
      </c>
      <c r="C25" s="19"/>
      <c r="D25" s="36"/>
      <c r="E25" s="34"/>
      <c r="F25" s="3"/>
      <c r="G25" s="98"/>
      <c r="H25" s="98"/>
    </row>
    <row r="26" spans="1:8" ht="13.5" thickBot="1">
      <c r="A26" s="25"/>
      <c r="B26" s="57"/>
      <c r="C26" s="19"/>
      <c r="D26" s="36"/>
      <c r="E26" s="34"/>
      <c r="F26" s="3"/>
      <c r="G26" s="98"/>
      <c r="H26" s="98"/>
    </row>
    <row r="27" spans="1:8" ht="15.75" thickBot="1">
      <c r="A27" s="33" t="s">
        <v>3</v>
      </c>
      <c r="B27" s="93" t="s">
        <v>164</v>
      </c>
      <c r="C27" s="18" t="s">
        <v>56</v>
      </c>
      <c r="D27" s="36"/>
      <c r="E27" s="94">
        <v>1.6376157407407409E-2</v>
      </c>
      <c r="F27" s="95"/>
      <c r="G27" s="96">
        <f>RANK(E27,$E$6:$E$139,1)</f>
        <v>4</v>
      </c>
      <c r="H27" s="77" t="s">
        <v>24</v>
      </c>
    </row>
    <row r="28" spans="1:8">
      <c r="A28" s="33"/>
      <c r="B28" s="57" t="s">
        <v>188</v>
      </c>
      <c r="C28" s="35">
        <v>2007</v>
      </c>
      <c r="D28" s="36"/>
      <c r="E28" s="97"/>
      <c r="F28" s="95"/>
      <c r="G28" s="98"/>
      <c r="H28" s="98"/>
    </row>
    <row r="29" spans="1:8">
      <c r="A29" s="33"/>
      <c r="B29" s="57" t="s">
        <v>189</v>
      </c>
      <c r="C29" s="35">
        <v>2008</v>
      </c>
      <c r="D29" s="36"/>
      <c r="E29" s="97"/>
      <c r="F29" s="95"/>
      <c r="G29" s="98"/>
      <c r="H29" s="98"/>
    </row>
    <row r="30" spans="1:8">
      <c r="A30" s="25"/>
      <c r="B30" s="57" t="s">
        <v>190</v>
      </c>
      <c r="C30" s="35">
        <v>2008</v>
      </c>
      <c r="D30" s="36"/>
      <c r="E30" s="34"/>
      <c r="F30" s="95"/>
      <c r="G30" s="98"/>
      <c r="H30" s="98"/>
    </row>
    <row r="31" spans="1:8">
      <c r="A31" s="25"/>
      <c r="B31" s="57" t="s">
        <v>191</v>
      </c>
      <c r="C31" s="35">
        <v>2008</v>
      </c>
      <c r="D31" s="36"/>
      <c r="E31" s="34"/>
      <c r="F31" s="3"/>
      <c r="G31" s="98"/>
      <c r="H31" s="98"/>
    </row>
    <row r="32" spans="1:8">
      <c r="A32" s="25"/>
      <c r="B32" s="60" t="s">
        <v>148</v>
      </c>
      <c r="C32" s="19"/>
      <c r="D32" s="36"/>
      <c r="E32" s="34"/>
      <c r="F32" s="3"/>
      <c r="G32" s="98"/>
      <c r="H32" s="98"/>
    </row>
    <row r="33" spans="1:8" ht="13.5" thickBot="1">
      <c r="A33" s="25"/>
      <c r="B33" s="57"/>
      <c r="C33" s="19"/>
      <c r="D33" s="36"/>
      <c r="E33" s="34"/>
      <c r="F33" s="3"/>
      <c r="G33" s="98"/>
      <c r="H33" s="98"/>
    </row>
    <row r="34" spans="1:8" ht="15.75" thickBot="1">
      <c r="A34" s="33" t="s">
        <v>4</v>
      </c>
      <c r="B34" s="93"/>
      <c r="C34" s="18"/>
      <c r="D34" s="36"/>
      <c r="E34" s="99"/>
      <c r="F34" s="95"/>
      <c r="G34" s="96" t="e">
        <f>RANK(E34,$E$6:$E$139,1)</f>
        <v>#N/A</v>
      </c>
      <c r="H34" s="77" t="s">
        <v>24</v>
      </c>
    </row>
    <row r="35" spans="1:8">
      <c r="A35" s="33"/>
      <c r="B35" s="57"/>
      <c r="C35" s="35"/>
      <c r="D35" s="36"/>
      <c r="E35" s="97"/>
      <c r="F35" s="95"/>
      <c r="G35" s="98"/>
      <c r="H35" s="98"/>
    </row>
    <row r="36" spans="1:8">
      <c r="A36" s="33"/>
      <c r="B36" s="57"/>
      <c r="C36" s="35"/>
      <c r="D36" s="36"/>
      <c r="E36" s="97"/>
      <c r="F36" s="95"/>
      <c r="G36" s="98"/>
      <c r="H36" s="98"/>
    </row>
    <row r="37" spans="1:8">
      <c r="A37" s="25"/>
      <c r="B37" s="57"/>
      <c r="C37" s="35"/>
      <c r="D37" s="36"/>
      <c r="E37" s="34"/>
      <c r="F37" s="95"/>
      <c r="G37" s="98"/>
      <c r="H37" s="98"/>
    </row>
    <row r="38" spans="1:8">
      <c r="A38" s="25"/>
      <c r="B38" s="57"/>
      <c r="C38" s="35"/>
      <c r="D38" s="36"/>
      <c r="E38" s="34"/>
      <c r="F38" s="3"/>
      <c r="G38" s="98"/>
      <c r="H38" s="98"/>
    </row>
    <row r="39" spans="1:8">
      <c r="A39" s="25"/>
      <c r="B39" s="60" t="s">
        <v>10</v>
      </c>
      <c r="C39" s="19"/>
      <c r="D39" s="36"/>
      <c r="E39" s="34"/>
      <c r="F39" s="3"/>
      <c r="G39" s="98"/>
      <c r="H39" s="98"/>
    </row>
    <row r="40" spans="1:8" ht="13.5" thickBot="1">
      <c r="A40" s="25"/>
      <c r="B40" s="57"/>
      <c r="C40" s="19"/>
      <c r="D40" s="36"/>
      <c r="E40" s="34"/>
      <c r="F40" s="3"/>
      <c r="G40" s="98"/>
      <c r="H40" s="98"/>
    </row>
    <row r="41" spans="1:8" ht="15.75" thickBot="1">
      <c r="A41" s="33" t="s">
        <v>5</v>
      </c>
      <c r="B41" s="93"/>
      <c r="C41" s="18"/>
      <c r="D41" s="36"/>
      <c r="E41" s="99"/>
      <c r="F41" s="95"/>
      <c r="G41" s="96" t="e">
        <f>RANK(E41,$E$6:$E$139,1)</f>
        <v>#N/A</v>
      </c>
      <c r="H41" s="77" t="s">
        <v>24</v>
      </c>
    </row>
    <row r="42" spans="1:8">
      <c r="A42" s="33"/>
      <c r="B42" s="57"/>
      <c r="C42" s="35"/>
      <c r="D42" s="36"/>
      <c r="E42" s="97"/>
      <c r="F42" s="95"/>
      <c r="G42" s="98"/>
      <c r="H42" s="98"/>
    </row>
    <row r="43" spans="1:8">
      <c r="A43" s="33"/>
      <c r="B43" s="57"/>
      <c r="C43" s="35"/>
      <c r="D43" s="36"/>
      <c r="E43" s="97"/>
      <c r="F43" s="95"/>
      <c r="G43" s="98"/>
      <c r="H43" s="98"/>
    </row>
    <row r="44" spans="1:8">
      <c r="A44" s="25"/>
      <c r="B44" s="57"/>
      <c r="C44" s="35"/>
      <c r="D44" s="36"/>
      <c r="E44" s="34"/>
      <c r="F44" s="95"/>
      <c r="G44" s="98"/>
      <c r="H44" s="98"/>
    </row>
    <row r="45" spans="1:8">
      <c r="A45" s="25"/>
      <c r="B45" s="57"/>
      <c r="C45" s="35"/>
      <c r="D45" s="36"/>
      <c r="E45" s="34"/>
      <c r="F45" s="3"/>
      <c r="G45" s="98"/>
      <c r="H45" s="98"/>
    </row>
    <row r="46" spans="1:8">
      <c r="A46" s="25"/>
      <c r="B46" s="60" t="s">
        <v>10</v>
      </c>
      <c r="C46" s="19"/>
      <c r="D46" s="36"/>
      <c r="E46" s="34"/>
      <c r="F46" s="3"/>
      <c r="G46" s="98"/>
      <c r="H46" s="98"/>
    </row>
    <row r="47" spans="1:8" ht="13.5" thickBot="1">
      <c r="A47" s="25"/>
      <c r="B47" s="57"/>
      <c r="C47" s="19"/>
      <c r="D47" s="36"/>
      <c r="E47" s="34"/>
      <c r="F47" s="3"/>
      <c r="G47" s="98"/>
      <c r="H47" s="98"/>
    </row>
    <row r="48" spans="1:8" ht="15.75" thickBot="1">
      <c r="A48" s="33" t="s">
        <v>6</v>
      </c>
      <c r="B48" s="93"/>
      <c r="C48" s="18"/>
      <c r="D48" s="36"/>
      <c r="E48" s="99"/>
      <c r="F48" s="95"/>
      <c r="G48" s="96" t="e">
        <f>RANK(E48,$E$6:$E$139,1)</f>
        <v>#N/A</v>
      </c>
      <c r="H48" s="77" t="s">
        <v>24</v>
      </c>
    </row>
    <row r="49" spans="1:8">
      <c r="A49" s="33"/>
      <c r="B49" s="57"/>
      <c r="C49" s="35"/>
      <c r="D49" s="36"/>
      <c r="E49" s="97"/>
      <c r="F49" s="95"/>
      <c r="G49" s="98"/>
      <c r="H49" s="98"/>
    </row>
    <row r="50" spans="1:8">
      <c r="A50" s="33"/>
      <c r="B50" s="57"/>
      <c r="C50" s="35"/>
      <c r="D50" s="36"/>
      <c r="E50" s="97"/>
      <c r="F50" s="95"/>
      <c r="G50" s="98"/>
      <c r="H50" s="98"/>
    </row>
    <row r="51" spans="1:8">
      <c r="A51" s="25"/>
      <c r="B51" s="57"/>
      <c r="C51" s="35"/>
      <c r="D51" s="36"/>
      <c r="E51" s="34"/>
      <c r="F51" s="95"/>
      <c r="G51" s="98"/>
      <c r="H51" s="98"/>
    </row>
    <row r="52" spans="1:8">
      <c r="A52" s="25"/>
      <c r="B52" s="57"/>
      <c r="C52" s="35"/>
      <c r="D52" s="36"/>
      <c r="E52" s="34"/>
      <c r="F52" s="3"/>
      <c r="G52" s="98"/>
      <c r="H52" s="98"/>
    </row>
    <row r="53" spans="1:8">
      <c r="A53" s="25"/>
      <c r="B53" s="60" t="s">
        <v>10</v>
      </c>
      <c r="C53" s="19"/>
      <c r="D53" s="36"/>
      <c r="E53" s="34"/>
      <c r="F53" s="3"/>
      <c r="G53" s="98"/>
      <c r="H53" s="98"/>
    </row>
    <row r="54" spans="1:8" ht="13.5" thickBot="1">
      <c r="A54" s="25"/>
      <c r="B54" s="57"/>
      <c r="C54" s="19"/>
      <c r="D54" s="36"/>
      <c r="E54" s="34"/>
      <c r="F54" s="3"/>
      <c r="G54" s="98"/>
      <c r="H54" s="98"/>
    </row>
    <row r="55" spans="1:8" ht="15.75" thickBot="1">
      <c r="A55" s="33" t="s">
        <v>7</v>
      </c>
      <c r="B55" s="93"/>
      <c r="C55" s="18"/>
      <c r="D55" s="36"/>
      <c r="E55" s="99"/>
      <c r="F55" s="95"/>
      <c r="G55" s="96" t="e">
        <f>RANK(E55,$E$6:$E$139,1)</f>
        <v>#N/A</v>
      </c>
      <c r="H55" s="77" t="s">
        <v>24</v>
      </c>
    </row>
    <row r="56" spans="1:8">
      <c r="A56" s="33"/>
      <c r="B56" s="57"/>
      <c r="C56" s="35"/>
      <c r="D56" s="36"/>
      <c r="E56" s="97"/>
      <c r="F56" s="95"/>
      <c r="G56" s="98"/>
      <c r="H56" s="98"/>
    </row>
    <row r="57" spans="1:8">
      <c r="A57" s="33"/>
      <c r="B57" s="57"/>
      <c r="C57" s="35"/>
      <c r="D57" s="36"/>
      <c r="E57" s="97"/>
      <c r="F57" s="95"/>
      <c r="G57" s="98"/>
      <c r="H57" s="98"/>
    </row>
    <row r="58" spans="1:8">
      <c r="A58" s="25"/>
      <c r="B58" s="57"/>
      <c r="C58" s="35"/>
      <c r="D58" s="36"/>
      <c r="E58" s="34"/>
      <c r="F58" s="95"/>
      <c r="G58" s="98"/>
      <c r="H58" s="98"/>
    </row>
    <row r="59" spans="1:8">
      <c r="A59" s="25"/>
      <c r="B59" s="57"/>
      <c r="C59" s="35"/>
      <c r="D59" s="36"/>
      <c r="E59" s="34"/>
      <c r="F59" s="3"/>
      <c r="G59" s="98"/>
      <c r="H59" s="98"/>
    </row>
    <row r="60" spans="1:8">
      <c r="A60" s="25"/>
      <c r="B60" s="60" t="s">
        <v>10</v>
      </c>
      <c r="C60" s="19"/>
      <c r="D60" s="36"/>
      <c r="E60" s="34"/>
      <c r="F60" s="3"/>
      <c r="G60" s="98"/>
      <c r="H60" s="98"/>
    </row>
    <row r="61" spans="1:8" ht="13.5" thickBot="1">
      <c r="A61" s="25"/>
      <c r="B61" s="57"/>
      <c r="C61" s="19"/>
      <c r="D61" s="36"/>
      <c r="E61" s="34"/>
      <c r="F61" s="3"/>
      <c r="G61" s="98"/>
      <c r="H61" s="98"/>
    </row>
    <row r="62" spans="1:8" ht="15.75" thickBot="1">
      <c r="A62" s="33" t="s">
        <v>17</v>
      </c>
      <c r="B62" s="93"/>
      <c r="C62" s="18"/>
      <c r="D62" s="36"/>
      <c r="E62" s="99"/>
      <c r="F62" s="95"/>
      <c r="G62" s="96" t="e">
        <f>RANK(E62,$E$6:$E$139,1)</f>
        <v>#N/A</v>
      </c>
      <c r="H62" s="77" t="s">
        <v>24</v>
      </c>
    </row>
    <row r="63" spans="1:8">
      <c r="A63" s="33"/>
      <c r="B63" s="57"/>
      <c r="C63" s="35"/>
      <c r="D63" s="36"/>
      <c r="E63" s="97"/>
      <c r="F63" s="95"/>
      <c r="G63" s="98"/>
      <c r="H63" s="98"/>
    </row>
    <row r="64" spans="1:8">
      <c r="A64" s="33"/>
      <c r="B64" s="57"/>
      <c r="C64" s="35"/>
      <c r="D64" s="36"/>
      <c r="E64" s="97"/>
      <c r="F64" s="95"/>
      <c r="G64" s="98"/>
      <c r="H64" s="98"/>
    </row>
    <row r="65" spans="1:8">
      <c r="A65" s="25"/>
      <c r="B65" s="57"/>
      <c r="C65" s="35"/>
      <c r="D65" s="36"/>
      <c r="E65" s="34"/>
      <c r="F65" s="95"/>
      <c r="G65" s="98"/>
      <c r="H65" s="98"/>
    </row>
    <row r="66" spans="1:8">
      <c r="A66" s="25"/>
      <c r="B66" s="57"/>
      <c r="C66" s="35"/>
      <c r="D66" s="36"/>
      <c r="E66" s="34"/>
      <c r="F66" s="3"/>
      <c r="G66" s="98"/>
      <c r="H66" s="98"/>
    </row>
    <row r="67" spans="1:8">
      <c r="A67" s="25"/>
      <c r="B67" s="60" t="s">
        <v>10</v>
      </c>
      <c r="C67" s="19"/>
      <c r="D67" s="36"/>
      <c r="E67" s="34"/>
      <c r="F67" s="3"/>
      <c r="G67" s="98"/>
      <c r="H67" s="98"/>
    </row>
    <row r="68" spans="1:8" ht="13.5" thickBot="1">
      <c r="A68" s="25"/>
      <c r="B68" s="57"/>
      <c r="C68" s="19"/>
      <c r="D68" s="36"/>
      <c r="E68" s="34"/>
      <c r="F68" s="3"/>
      <c r="G68" s="98"/>
      <c r="H68" s="98"/>
    </row>
    <row r="69" spans="1:8" ht="15.75" thickBot="1">
      <c r="A69" s="33" t="s">
        <v>18</v>
      </c>
      <c r="B69" s="93"/>
      <c r="C69" s="18"/>
      <c r="D69" s="36"/>
      <c r="E69" s="99"/>
      <c r="F69" s="95"/>
      <c r="G69" s="96" t="e">
        <f>RANK(E69,$E$6:$E$139,1)</f>
        <v>#N/A</v>
      </c>
      <c r="H69" s="77" t="s">
        <v>24</v>
      </c>
    </row>
    <row r="70" spans="1:8">
      <c r="A70" s="33"/>
      <c r="B70" s="57"/>
      <c r="C70" s="35"/>
      <c r="D70" s="36"/>
      <c r="E70" s="97"/>
      <c r="F70" s="95"/>
      <c r="G70" s="98"/>
      <c r="H70" s="98"/>
    </row>
    <row r="71" spans="1:8">
      <c r="A71" s="33"/>
      <c r="B71" s="57"/>
      <c r="C71" s="35"/>
      <c r="D71" s="36"/>
      <c r="E71" s="97"/>
      <c r="F71" s="95"/>
      <c r="G71" s="98"/>
      <c r="H71" s="98"/>
    </row>
    <row r="72" spans="1:8">
      <c r="A72" s="25"/>
      <c r="B72" s="57"/>
      <c r="C72" s="35"/>
      <c r="D72" s="36"/>
      <c r="E72" s="34"/>
      <c r="F72" s="95"/>
      <c r="G72" s="98"/>
      <c r="H72" s="98"/>
    </row>
    <row r="73" spans="1:8">
      <c r="A73" s="25"/>
      <c r="B73" s="57"/>
      <c r="C73" s="35"/>
      <c r="D73" s="36"/>
      <c r="E73" s="34"/>
      <c r="F73" s="3"/>
      <c r="G73" s="98"/>
      <c r="H73" s="98"/>
    </row>
    <row r="74" spans="1:8">
      <c r="A74" s="25"/>
      <c r="B74" s="60" t="s">
        <v>10</v>
      </c>
      <c r="C74" s="19"/>
      <c r="D74" s="36"/>
      <c r="E74" s="34"/>
      <c r="F74" s="3"/>
      <c r="G74" s="98"/>
      <c r="H74" s="98"/>
    </row>
    <row r="75" spans="1:8" ht="13.5" thickBot="1">
      <c r="A75" s="25"/>
      <c r="B75" s="57"/>
      <c r="C75" s="19"/>
      <c r="D75" s="36"/>
      <c r="E75" s="34"/>
      <c r="F75" s="3"/>
      <c r="G75" s="98"/>
      <c r="H75" s="98"/>
    </row>
    <row r="76" spans="1:8" ht="15.75" thickBot="1">
      <c r="A76" s="33" t="s">
        <v>19</v>
      </c>
      <c r="B76" s="93"/>
      <c r="C76" s="18"/>
      <c r="D76" s="36"/>
      <c r="E76" s="99"/>
      <c r="F76" s="95"/>
      <c r="G76" s="96" t="e">
        <f>RANK(E76,$E$6:$E$139,1)</f>
        <v>#N/A</v>
      </c>
      <c r="H76" s="77" t="s">
        <v>24</v>
      </c>
    </row>
    <row r="77" spans="1:8">
      <c r="A77" s="33"/>
      <c r="B77" s="57"/>
      <c r="C77" s="35"/>
      <c r="D77" s="36"/>
      <c r="E77" s="97"/>
      <c r="F77" s="95"/>
      <c r="G77" s="98"/>
      <c r="H77" s="98"/>
    </row>
    <row r="78" spans="1:8">
      <c r="A78" s="33"/>
      <c r="B78" s="57"/>
      <c r="C78" s="35"/>
      <c r="D78" s="36"/>
      <c r="E78" s="97"/>
      <c r="F78" s="95"/>
      <c r="G78" s="98"/>
      <c r="H78" s="98"/>
    </row>
    <row r="79" spans="1:8">
      <c r="A79" s="25"/>
      <c r="B79" s="57"/>
      <c r="C79" s="35"/>
      <c r="D79" s="36"/>
      <c r="E79" s="34"/>
      <c r="F79" s="95"/>
      <c r="G79" s="98"/>
      <c r="H79" s="98"/>
    </row>
    <row r="80" spans="1:8">
      <c r="A80" s="25"/>
      <c r="B80" s="57"/>
      <c r="C80" s="35"/>
      <c r="D80" s="36"/>
      <c r="E80" s="34"/>
      <c r="F80" s="3"/>
      <c r="G80" s="98"/>
      <c r="H80" s="98"/>
    </row>
    <row r="81" spans="1:8">
      <c r="A81" s="25"/>
      <c r="B81" s="60" t="s">
        <v>10</v>
      </c>
      <c r="C81" s="19"/>
      <c r="D81" s="36"/>
      <c r="E81" s="34"/>
      <c r="F81" s="3"/>
      <c r="G81" s="98"/>
      <c r="H81" s="98"/>
    </row>
    <row r="82" spans="1:8" ht="13.5" thickBot="1">
      <c r="A82" s="25"/>
      <c r="B82" s="57"/>
      <c r="C82" s="19"/>
      <c r="D82" s="36"/>
      <c r="E82" s="34"/>
      <c r="F82" s="3"/>
      <c r="G82" s="98"/>
      <c r="H82" s="98"/>
    </row>
    <row r="83" spans="1:8" ht="15.75" thickBot="1">
      <c r="A83" s="33" t="s">
        <v>20</v>
      </c>
      <c r="B83" s="93"/>
      <c r="C83" s="18"/>
      <c r="D83" s="36"/>
      <c r="E83" s="99"/>
      <c r="F83" s="95"/>
      <c r="G83" s="96" t="e">
        <f>RANK(E83,$E$6:$E$139,1)</f>
        <v>#N/A</v>
      </c>
      <c r="H83" s="77" t="s">
        <v>192</v>
      </c>
    </row>
    <row r="84" spans="1:8">
      <c r="A84" s="33"/>
      <c r="B84" s="57"/>
      <c r="C84" s="35"/>
      <c r="D84" s="36"/>
      <c r="E84" s="97"/>
      <c r="F84" s="95"/>
      <c r="G84" s="98"/>
      <c r="H84" s="98"/>
    </row>
    <row r="85" spans="1:8">
      <c r="A85" s="33"/>
      <c r="B85" s="57"/>
      <c r="C85" s="35"/>
      <c r="D85" s="36"/>
      <c r="E85" s="97"/>
      <c r="F85" s="95"/>
      <c r="G85" s="98"/>
      <c r="H85" s="98"/>
    </row>
    <row r="86" spans="1:8">
      <c r="A86" s="25"/>
      <c r="B86" s="57"/>
      <c r="C86" s="35"/>
      <c r="D86" s="36"/>
      <c r="E86" s="34"/>
      <c r="F86" s="95"/>
      <c r="G86" s="98"/>
      <c r="H86" s="98"/>
    </row>
    <row r="87" spans="1:8">
      <c r="A87" s="25"/>
      <c r="B87" s="57"/>
      <c r="C87" s="35"/>
      <c r="D87" s="36"/>
      <c r="E87" s="34"/>
      <c r="F87" s="3"/>
      <c r="G87" s="98"/>
      <c r="H87" s="98"/>
    </row>
    <row r="88" spans="1:8">
      <c r="A88" s="25"/>
      <c r="B88" s="60" t="s">
        <v>10</v>
      </c>
      <c r="C88" s="19"/>
      <c r="D88" s="36"/>
      <c r="E88" s="34"/>
      <c r="F88" s="3"/>
      <c r="G88" s="98"/>
      <c r="H88" s="98"/>
    </row>
    <row r="89" spans="1:8" ht="13.5" thickBot="1">
      <c r="A89" s="25"/>
      <c r="B89" s="57"/>
      <c r="C89" s="19"/>
      <c r="D89" s="36"/>
      <c r="E89" s="34"/>
      <c r="F89" s="3"/>
      <c r="G89" s="98"/>
      <c r="H89" s="98"/>
    </row>
    <row r="90" spans="1:8" ht="15.75" thickBot="1">
      <c r="A90" s="33" t="s">
        <v>21</v>
      </c>
      <c r="B90" s="93"/>
      <c r="C90" s="18"/>
      <c r="D90" s="36"/>
      <c r="E90" s="99"/>
      <c r="F90" s="95"/>
      <c r="G90" s="96" t="e">
        <f>RANK(E90,$E$6:$E$139,1)</f>
        <v>#N/A</v>
      </c>
      <c r="H90" s="77" t="s">
        <v>24</v>
      </c>
    </row>
    <row r="91" spans="1:8">
      <c r="A91" s="33"/>
      <c r="B91" s="57"/>
      <c r="C91" s="35"/>
      <c r="D91" s="36"/>
      <c r="E91" s="97"/>
      <c r="F91" s="95"/>
      <c r="G91" s="98"/>
      <c r="H91" s="98"/>
    </row>
    <row r="92" spans="1:8">
      <c r="A92" s="33"/>
      <c r="B92" s="57"/>
      <c r="C92" s="35"/>
      <c r="D92" s="36"/>
      <c r="E92" s="97"/>
      <c r="F92" s="95"/>
      <c r="G92" s="98"/>
      <c r="H92" s="98"/>
    </row>
    <row r="93" spans="1:8">
      <c r="A93" s="25"/>
      <c r="B93" s="57"/>
      <c r="C93" s="35"/>
      <c r="D93" s="36"/>
      <c r="E93" s="34"/>
      <c r="F93" s="95"/>
      <c r="G93" s="98"/>
      <c r="H93" s="98"/>
    </row>
    <row r="94" spans="1:8">
      <c r="A94" s="25"/>
      <c r="B94" s="57"/>
      <c r="C94" s="35"/>
      <c r="D94" s="36"/>
      <c r="E94" s="34"/>
      <c r="F94" s="3"/>
      <c r="G94" s="98"/>
      <c r="H94" s="98"/>
    </row>
    <row r="95" spans="1:8">
      <c r="A95" s="25"/>
      <c r="B95" s="60" t="s">
        <v>10</v>
      </c>
      <c r="C95" s="19"/>
      <c r="D95" s="36"/>
      <c r="E95" s="34"/>
      <c r="F95" s="3"/>
      <c r="G95" s="98"/>
      <c r="H95" s="98"/>
    </row>
    <row r="96" spans="1:8" ht="13.5" thickBot="1">
      <c r="A96" s="25"/>
      <c r="B96" s="57"/>
      <c r="C96" s="19"/>
      <c r="D96" s="36"/>
      <c r="E96" s="34"/>
      <c r="F96" s="3"/>
      <c r="G96" s="98"/>
      <c r="H96" s="98"/>
    </row>
    <row r="97" spans="1:8" ht="15.75" thickBot="1">
      <c r="A97" s="33" t="s">
        <v>22</v>
      </c>
      <c r="B97" s="93"/>
      <c r="C97" s="18"/>
      <c r="D97" s="36"/>
      <c r="E97" s="99"/>
      <c r="F97" s="95"/>
      <c r="G97" s="96" t="e">
        <f>RANK(E97,$E$6:$E$139,1)</f>
        <v>#N/A</v>
      </c>
      <c r="H97" s="77" t="s">
        <v>192</v>
      </c>
    </row>
    <row r="98" spans="1:8">
      <c r="A98" s="33"/>
      <c r="B98" s="57"/>
      <c r="C98" s="35"/>
      <c r="D98" s="36"/>
      <c r="E98" s="97"/>
      <c r="F98" s="95"/>
      <c r="G98" s="98"/>
      <c r="H98" s="98"/>
    </row>
    <row r="99" spans="1:8">
      <c r="A99" s="33"/>
      <c r="B99" s="57"/>
      <c r="C99" s="35"/>
      <c r="D99" s="36"/>
      <c r="E99" s="97"/>
      <c r="F99" s="95"/>
      <c r="G99" s="98"/>
      <c r="H99" s="98"/>
    </row>
    <row r="100" spans="1:8">
      <c r="A100" s="25"/>
      <c r="B100" s="57"/>
      <c r="C100" s="35"/>
      <c r="D100" s="36"/>
      <c r="E100" s="34"/>
      <c r="F100" s="95"/>
      <c r="G100" s="98"/>
      <c r="H100" s="98"/>
    </row>
    <row r="101" spans="1:8">
      <c r="A101" s="25"/>
      <c r="B101" s="57"/>
      <c r="C101" s="35"/>
      <c r="D101" s="36"/>
      <c r="E101" s="34"/>
      <c r="F101" s="3"/>
      <c r="G101" s="98"/>
      <c r="H101" s="98"/>
    </row>
    <row r="102" spans="1:8">
      <c r="A102" s="25"/>
      <c r="B102" s="60" t="s">
        <v>10</v>
      </c>
      <c r="C102" s="19"/>
      <c r="D102" s="36"/>
      <c r="E102" s="34"/>
      <c r="F102" s="3"/>
      <c r="G102" s="98"/>
      <c r="H102" s="98"/>
    </row>
    <row r="103" spans="1:8" ht="13.5" thickBot="1">
      <c r="A103" s="25"/>
      <c r="B103" s="57"/>
      <c r="C103" s="19"/>
      <c r="D103" s="36"/>
      <c r="E103" s="34"/>
      <c r="F103" s="3"/>
      <c r="G103" s="98"/>
      <c r="H103" s="98"/>
    </row>
    <row r="104" spans="1:8" ht="15.75" thickBot="1">
      <c r="A104" s="33" t="s">
        <v>23</v>
      </c>
      <c r="B104" s="93"/>
      <c r="C104" s="18"/>
      <c r="D104" s="36"/>
      <c r="E104" s="99"/>
      <c r="F104" s="95"/>
      <c r="G104" s="96" t="e">
        <f>RANK(E104,$E$6:$E$139,1)</f>
        <v>#N/A</v>
      </c>
      <c r="H104" s="77" t="s">
        <v>192</v>
      </c>
    </row>
    <row r="105" spans="1:8">
      <c r="A105" s="33"/>
      <c r="B105" s="57"/>
      <c r="C105" s="35"/>
      <c r="D105" s="36"/>
      <c r="E105" s="97"/>
      <c r="F105" s="95"/>
      <c r="G105" s="98"/>
      <c r="H105" s="98"/>
    </row>
    <row r="106" spans="1:8">
      <c r="A106" s="33"/>
      <c r="B106" s="57"/>
      <c r="C106" s="35"/>
      <c r="D106" s="36"/>
      <c r="E106" s="97"/>
      <c r="F106" s="95"/>
      <c r="G106" s="98"/>
      <c r="H106" s="98"/>
    </row>
    <row r="107" spans="1:8">
      <c r="A107" s="25"/>
      <c r="B107" s="57"/>
      <c r="C107" s="35"/>
      <c r="D107" s="36"/>
      <c r="E107" s="34"/>
      <c r="F107" s="95"/>
      <c r="G107" s="98"/>
      <c r="H107" s="98"/>
    </row>
    <row r="108" spans="1:8">
      <c r="A108" s="25"/>
      <c r="B108" s="57"/>
      <c r="C108" s="35"/>
      <c r="D108" s="36"/>
      <c r="E108" s="34"/>
      <c r="F108" s="3"/>
      <c r="G108" s="98"/>
      <c r="H108" s="98"/>
    </row>
    <row r="109" spans="1:8">
      <c r="A109" s="25"/>
      <c r="B109" s="60" t="s">
        <v>10</v>
      </c>
      <c r="C109" s="19"/>
      <c r="D109" s="36"/>
      <c r="E109" s="34"/>
      <c r="F109" s="3"/>
      <c r="G109" s="98"/>
      <c r="H109" s="98"/>
    </row>
    <row r="110" spans="1:8" ht="13.5" thickBot="1">
      <c r="G110" s="100"/>
      <c r="H110" s="100"/>
    </row>
    <row r="111" spans="1:8" ht="15.75" thickBot="1">
      <c r="A111" s="33" t="s">
        <v>29</v>
      </c>
      <c r="B111" s="93"/>
      <c r="C111" s="18"/>
      <c r="D111" s="36"/>
      <c r="E111" s="94"/>
      <c r="F111" s="95"/>
      <c r="G111" s="96" t="e">
        <f>RANK(E111,$E$6:$E$139,1)</f>
        <v>#N/A</v>
      </c>
      <c r="H111" s="77" t="s">
        <v>24</v>
      </c>
    </row>
    <row r="112" spans="1:8">
      <c r="B112" s="57"/>
      <c r="C112" s="35"/>
      <c r="D112" s="36"/>
      <c r="E112" s="97"/>
      <c r="F112" s="95"/>
      <c r="G112" s="98"/>
      <c r="H112" s="98"/>
    </row>
    <row r="113" spans="1:8">
      <c r="B113" s="57"/>
      <c r="C113" s="35"/>
      <c r="D113" s="36"/>
      <c r="E113" s="97"/>
      <c r="F113" s="95"/>
      <c r="G113" s="98"/>
      <c r="H113" s="98"/>
    </row>
    <row r="114" spans="1:8">
      <c r="B114" s="57"/>
      <c r="C114" s="35"/>
      <c r="D114" s="36"/>
      <c r="E114" s="34"/>
      <c r="F114" s="95"/>
      <c r="G114" s="98"/>
      <c r="H114" s="98"/>
    </row>
    <row r="115" spans="1:8">
      <c r="B115" s="57"/>
      <c r="C115" s="35"/>
      <c r="D115" s="36"/>
      <c r="E115" s="34"/>
      <c r="F115" s="3"/>
      <c r="G115" s="98"/>
      <c r="H115" s="98"/>
    </row>
    <row r="116" spans="1:8">
      <c r="B116" s="60" t="s">
        <v>10</v>
      </c>
      <c r="C116" s="19"/>
      <c r="D116" s="36"/>
      <c r="E116" s="34"/>
      <c r="F116" s="3"/>
      <c r="G116" s="98"/>
      <c r="H116" s="98"/>
    </row>
    <row r="117" spans="1:8" ht="13.5" thickBot="1">
      <c r="B117" s="57"/>
      <c r="C117" s="19"/>
      <c r="D117" s="36"/>
      <c r="E117" s="34"/>
      <c r="F117" s="3"/>
      <c r="G117" s="98"/>
      <c r="H117" s="98"/>
    </row>
    <row r="118" spans="1:8" ht="15.75" thickBot="1">
      <c r="A118" s="101" t="s">
        <v>30</v>
      </c>
      <c r="B118" s="93"/>
      <c r="C118" s="18"/>
      <c r="D118" s="36"/>
      <c r="E118" s="94"/>
      <c r="F118" s="95"/>
      <c r="G118" s="96" t="e">
        <f>RANK(E118,$E$6:$E$139,1)</f>
        <v>#N/A</v>
      </c>
      <c r="H118" s="77" t="s">
        <v>24</v>
      </c>
    </row>
    <row r="119" spans="1:8">
      <c r="B119" s="57"/>
      <c r="C119" s="35"/>
      <c r="D119" s="36"/>
      <c r="E119" s="97"/>
      <c r="F119" s="95"/>
      <c r="G119" s="98"/>
      <c r="H119" s="98"/>
    </row>
    <row r="120" spans="1:8">
      <c r="B120" s="57"/>
      <c r="C120" s="35"/>
      <c r="D120" s="36"/>
      <c r="E120" s="97"/>
      <c r="F120" s="95"/>
      <c r="G120" s="98"/>
      <c r="H120" s="98"/>
    </row>
    <row r="121" spans="1:8">
      <c r="B121" s="57"/>
      <c r="C121" s="35"/>
      <c r="D121" s="36"/>
      <c r="E121" s="34"/>
      <c r="F121" s="95"/>
      <c r="G121" s="98"/>
      <c r="H121" s="98"/>
    </row>
    <row r="122" spans="1:8">
      <c r="B122" s="57"/>
      <c r="C122" s="35"/>
      <c r="D122" s="36"/>
      <c r="E122" s="34"/>
      <c r="F122" s="3"/>
      <c r="G122" s="98"/>
      <c r="H122" s="98"/>
    </row>
    <row r="123" spans="1:8">
      <c r="B123" s="60" t="s">
        <v>10</v>
      </c>
      <c r="C123" s="19"/>
      <c r="D123" s="36"/>
      <c r="E123" s="34"/>
      <c r="F123" s="3"/>
      <c r="G123" s="98"/>
      <c r="H123" s="98"/>
    </row>
    <row r="124" spans="1:8" ht="13.5" thickBot="1">
      <c r="B124" s="57"/>
      <c r="C124" s="19"/>
      <c r="D124" s="36"/>
      <c r="E124" s="34"/>
      <c r="F124" s="3"/>
      <c r="G124" s="98"/>
      <c r="H124" s="98"/>
    </row>
    <row r="125" spans="1:8" ht="15.75" thickBot="1">
      <c r="A125" s="101" t="s">
        <v>31</v>
      </c>
      <c r="B125" s="93"/>
      <c r="C125" s="18"/>
      <c r="D125" s="36"/>
      <c r="E125" s="94"/>
      <c r="F125" s="95"/>
      <c r="G125" s="96" t="e">
        <f>RANK(E125,$E$6:$E$139,1)</f>
        <v>#N/A</v>
      </c>
      <c r="H125" s="77" t="s">
        <v>24</v>
      </c>
    </row>
    <row r="126" spans="1:8">
      <c r="B126" s="57"/>
      <c r="C126" s="35"/>
      <c r="D126" s="36"/>
      <c r="E126" s="97"/>
      <c r="F126" s="95"/>
      <c r="G126" s="98"/>
      <c r="H126" s="98"/>
    </row>
    <row r="127" spans="1:8">
      <c r="B127" s="57"/>
      <c r="C127" s="35"/>
      <c r="D127" s="36"/>
      <c r="E127" s="97"/>
      <c r="F127" s="95"/>
      <c r="G127" s="98"/>
      <c r="H127" s="98"/>
    </row>
    <row r="128" spans="1:8">
      <c r="B128" s="57"/>
      <c r="C128" s="35"/>
      <c r="D128" s="36"/>
      <c r="E128" s="34"/>
      <c r="F128" s="95"/>
      <c r="G128" s="98"/>
      <c r="H128" s="98"/>
    </row>
    <row r="129" spans="1:8">
      <c r="B129" s="57"/>
      <c r="C129" s="35"/>
      <c r="D129" s="36"/>
      <c r="E129" s="34"/>
      <c r="F129" s="3"/>
      <c r="G129" s="98"/>
      <c r="H129" s="98"/>
    </row>
    <row r="130" spans="1:8">
      <c r="B130" s="57" t="s">
        <v>10</v>
      </c>
      <c r="C130" s="19"/>
      <c r="D130" s="36"/>
      <c r="E130" s="34"/>
      <c r="F130" s="3"/>
      <c r="G130" s="98"/>
      <c r="H130" s="98"/>
    </row>
    <row r="131" spans="1:8" ht="13.5" thickBot="1">
      <c r="B131" s="57"/>
      <c r="C131" s="19"/>
      <c r="D131" s="36"/>
      <c r="E131" s="34"/>
      <c r="F131" s="3"/>
      <c r="G131" s="98"/>
      <c r="H131" s="98"/>
    </row>
    <row r="132" spans="1:8" ht="15.75" thickBot="1">
      <c r="A132" s="101" t="s">
        <v>32</v>
      </c>
      <c r="B132" s="93"/>
      <c r="C132" s="18"/>
      <c r="D132" s="36"/>
      <c r="E132" s="99"/>
      <c r="F132" s="95"/>
      <c r="G132" s="96" t="e">
        <f>RANK(E132,$E$6:$E$139,1)</f>
        <v>#N/A</v>
      </c>
      <c r="H132" s="77" t="s">
        <v>24</v>
      </c>
    </row>
    <row r="133" spans="1:8">
      <c r="B133" s="57"/>
      <c r="C133" s="35"/>
      <c r="D133" s="36"/>
      <c r="E133" s="97"/>
      <c r="F133" s="95"/>
      <c r="G133" s="98"/>
      <c r="H133" s="98"/>
    </row>
    <row r="134" spans="1:8">
      <c r="B134" s="57"/>
      <c r="C134" s="35"/>
      <c r="D134" s="36"/>
      <c r="E134" s="97"/>
      <c r="F134" s="95"/>
      <c r="G134" s="98"/>
      <c r="H134" s="98"/>
    </row>
    <row r="135" spans="1:8">
      <c r="B135" s="57"/>
      <c r="C135" s="35"/>
      <c r="D135" s="36"/>
      <c r="E135" s="34"/>
      <c r="F135" s="95"/>
      <c r="G135" s="98"/>
      <c r="H135" s="98"/>
    </row>
    <row r="136" spans="1:8">
      <c r="B136" s="57"/>
      <c r="C136" s="35"/>
      <c r="D136" s="36"/>
      <c r="E136" s="34"/>
      <c r="F136" s="3"/>
      <c r="G136" s="98"/>
      <c r="H136" s="98"/>
    </row>
    <row r="137" spans="1:8">
      <c r="B137" s="60" t="s">
        <v>10</v>
      </c>
      <c r="C137" s="19"/>
      <c r="D137" s="36"/>
      <c r="E137" s="34"/>
      <c r="F137" s="3"/>
      <c r="G137" s="98"/>
      <c r="H137" s="98"/>
    </row>
    <row r="138" spans="1:8" ht="13.5" thickBot="1">
      <c r="B138" s="57"/>
      <c r="C138" s="19"/>
      <c r="D138" s="36"/>
      <c r="E138" s="34"/>
      <c r="F138" s="3"/>
      <c r="G138" s="98"/>
      <c r="H138" s="98"/>
    </row>
    <row r="139" spans="1:8" ht="15.75" thickBot="1">
      <c r="A139" s="101" t="s">
        <v>33</v>
      </c>
      <c r="B139" s="93"/>
      <c r="C139" s="18"/>
      <c r="D139" s="36"/>
      <c r="E139" s="99"/>
      <c r="F139" s="95"/>
      <c r="G139" s="96" t="e">
        <f>RANK(E139,$E$6:$E$139,1)</f>
        <v>#N/A</v>
      </c>
      <c r="H139" s="77" t="s">
        <v>24</v>
      </c>
    </row>
    <row r="140" spans="1:8">
      <c r="B140" s="57"/>
      <c r="C140" s="35"/>
      <c r="D140" s="36"/>
      <c r="E140" s="97"/>
      <c r="F140" s="95"/>
      <c r="G140" s="20"/>
      <c r="H140" s="20"/>
    </row>
    <row r="141" spans="1:8">
      <c r="B141" s="57"/>
      <c r="C141" s="35"/>
      <c r="D141" s="36"/>
      <c r="E141" s="97"/>
      <c r="F141" s="95"/>
      <c r="G141" s="20"/>
      <c r="H141" s="20"/>
    </row>
    <row r="142" spans="1:8">
      <c r="B142" s="57"/>
      <c r="C142" s="35"/>
      <c r="D142" s="36"/>
      <c r="E142" s="34"/>
      <c r="F142" s="95"/>
      <c r="G142" s="20"/>
      <c r="H142" s="20"/>
    </row>
    <row r="143" spans="1:8">
      <c r="B143" s="57"/>
      <c r="C143" s="35"/>
      <c r="D143" s="36"/>
      <c r="E143" s="34"/>
      <c r="F143" s="3"/>
      <c r="G143" s="20"/>
      <c r="H143" s="20"/>
    </row>
    <row r="144" spans="1:8">
      <c r="B144" s="60" t="s">
        <v>10</v>
      </c>
      <c r="C144" s="19"/>
      <c r="D144" s="36"/>
      <c r="E144" s="34"/>
      <c r="F144" s="3"/>
      <c r="G144" s="20"/>
      <c r="H144" s="20"/>
    </row>
  </sheetData>
  <sheetProtection algorithmName="SHA-512" hashValue="gNqBouWlV5p3BX1vEjTiSdBrm/rIlrhqrUlCzRd47OOxZ5qnKwLDhd3wOWuEvQrgvuXdagrNQTuzIK9ShjjBYA==" saltValue="/Lo0NqBMh5UeTM4/druTzg==" spinCount="100000" sheet="1" objects="1" scenarios="1"/>
  <mergeCells count="5">
    <mergeCell ref="A1:B1"/>
    <mergeCell ref="C1:D1"/>
    <mergeCell ref="E1:H1"/>
    <mergeCell ref="A2:H2"/>
    <mergeCell ref="G3:H4"/>
  </mergeCells>
  <conditionalFormatting sqref="C1:C1048576">
    <cfRule type="cellIs" dxfId="78" priority="1" operator="between">
      <formula>2004</formula>
      <formula>2009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300" verticalDpi="300" r:id="rId1"/>
  <headerFooter>
    <oddHeader xml:space="preserve">&amp;C&amp;"Arial CE,Félkövér"&amp;12 2023/2024. TANÉVI ATLÉTIKA DIÁKOLIMPIA®
ÜGYESSÉGI ÉS VÁLTÓFUTÓ CSAPATBAJNOKSÁG </oddHeader>
  </headerFooter>
  <rowBreaks count="4" manualBreakCount="4">
    <brk id="33" max="7" man="1"/>
    <brk id="39" max="16383" man="1"/>
    <brk id="81" max="16383" man="1"/>
    <brk id="123" max="16383" man="1"/>
  </rowBreaks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E4B29F-C248-40D0-9270-00B9441BE6C8}">
          <x14:formula1>
            <xm:f>'fiú 4x1500m sorrend'!#REF!</xm:f>
          </x14:formula1>
          <xm:sqref>C1:D1</xm:sqref>
        </x14:dataValidation>
        <x14:dataValidation type="list" allowBlank="1" showInputMessage="1" showErrorMessage="1" xr:uid="{2856BA0E-62F4-4A8C-94ED-E030497A107B}">
          <x14:formula1>
            <xm:f>'fiú 4x1500m sorrend'!#REF!</xm:f>
          </x14:formula1>
          <xm:sqref>A1:B1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K13"/>
  <sheetViews>
    <sheetView zoomScaleNormal="100" workbookViewId="0">
      <selection activeCell="E23" sqref="E23"/>
    </sheetView>
  </sheetViews>
  <sheetFormatPr defaultRowHeight="12.75"/>
  <cols>
    <col min="1" max="1" width="6.140625" customWidth="1"/>
    <col min="2" max="2" width="20.140625" customWidth="1"/>
    <col min="3" max="3" width="85.85546875" customWidth="1"/>
    <col min="4" max="4" width="12.85546875" customWidth="1"/>
    <col min="9" max="10" width="0" hidden="1" customWidth="1"/>
    <col min="11" max="11" width="24" hidden="1" customWidth="1"/>
  </cols>
  <sheetData>
    <row r="1" spans="1:4" ht="60" customHeight="1">
      <c r="A1" s="103" t="str">
        <f>'56kcs fiú 4x1500m'!E1</f>
        <v>V-VI.</v>
      </c>
      <c r="B1" s="103" t="str">
        <f>'56kcs fiú 4x1500m'!C1</f>
        <v>Fiú</v>
      </c>
      <c r="C1" s="103" t="str">
        <f>'56kcs fiú 4x1500m'!A1</f>
        <v>4 x 1500 m váltófutás</v>
      </c>
      <c r="D1" s="104"/>
    </row>
    <row r="2" spans="1:4">
      <c r="A2" s="63"/>
      <c r="B2" s="63" t="s">
        <v>14</v>
      </c>
      <c r="C2" s="63" t="s">
        <v>15</v>
      </c>
      <c r="D2" s="63" t="s">
        <v>16</v>
      </c>
    </row>
    <row r="3" spans="1:4">
      <c r="A3" s="64" t="s">
        <v>0</v>
      </c>
      <c r="B3" s="105" t="str">
        <f>'56kcs fiú 4x1500m'!C13</f>
        <v>Szekszárd</v>
      </c>
      <c r="C3" s="106" t="str">
        <f>'56kcs fiú 4x1500m'!B13</f>
        <v>Szekszárdi I. Béla Gimnázium, Kollégium és Általános Iskola A</v>
      </c>
      <c r="D3" s="107">
        <f>'56kcs fiú 4x1500m'!E13</f>
        <v>1.3663194444444445E-2</v>
      </c>
    </row>
    <row r="4" spans="1:4">
      <c r="A4" s="64" t="s">
        <v>1</v>
      </c>
      <c r="B4" s="105" t="str">
        <f>'56kcs fiú 4x1500m'!C6</f>
        <v>Tolna</v>
      </c>
      <c r="C4" s="106" t="str">
        <f>'56kcs fiú 4x1500m'!B6</f>
        <v>Tolnai Szent István Katolikus Gimnázium</v>
      </c>
      <c r="D4" s="107">
        <f>'56kcs fiú 4x1500m'!E6</f>
        <v>1.370601851851852E-2</v>
      </c>
    </row>
    <row r="5" spans="1:4">
      <c r="A5" s="64" t="s">
        <v>2</v>
      </c>
      <c r="B5" s="105" t="str">
        <f>'56kcs fiú 4x1500m'!C20</f>
        <v>Szekszárd</v>
      </c>
      <c r="C5" s="106" t="str">
        <f>'56kcs fiú 4x1500m'!B20</f>
        <v>Szekszárdi Garay János Gimnázium</v>
      </c>
      <c r="D5" s="107">
        <f>'56kcs fiú 4x1500m'!E20</f>
        <v>1.4719907407407406E-2</v>
      </c>
    </row>
    <row r="6" spans="1:4">
      <c r="A6" s="64" t="s">
        <v>3</v>
      </c>
      <c r="B6" s="105" t="str">
        <f>'56kcs fiú 4x1500m'!C27</f>
        <v>Szekszárd</v>
      </c>
      <c r="C6" s="106" t="str">
        <f>'56kcs fiú 4x1500m'!B27</f>
        <v>Szekszárdi I. Béla Gimnázium, Kollégium és Általános Iskola B</v>
      </c>
      <c r="D6" s="107">
        <f>'56kcs fiú 4x1500m'!E27</f>
        <v>1.6376157407407409E-2</v>
      </c>
    </row>
    <row r="8" spans="1:4" ht="20.25" customHeight="1">
      <c r="B8" s="69" t="str">
        <f>[5]Fedlap!A22</f>
        <v>Szekszárd</v>
      </c>
      <c r="C8" s="70">
        <f>[5]Fedlap!A25</f>
        <v>45189</v>
      </c>
    </row>
    <row r="10" spans="1:4">
      <c r="A10" s="108" t="s">
        <v>193</v>
      </c>
    </row>
    <row r="12" spans="1:4">
      <c r="A12" t="s">
        <v>25</v>
      </c>
    </row>
    <row r="13" spans="1:4">
      <c r="A13" t="s">
        <v>26</v>
      </c>
    </row>
  </sheetData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4"/>
  <sheetViews>
    <sheetView zoomScaleNormal="100" zoomScalePageLayoutView="85" workbookViewId="0">
      <selection activeCell="B6" sqref="B6"/>
    </sheetView>
  </sheetViews>
  <sheetFormatPr defaultColWidth="9.140625" defaultRowHeight="12.75"/>
  <cols>
    <col min="1" max="1" width="3.7109375" style="88" customWidth="1"/>
    <col min="2" max="2" width="88.28515625" style="61" customWidth="1"/>
    <col min="3" max="3" width="15.42578125" style="88" customWidth="1"/>
    <col min="4" max="4" width="2.5703125" style="88" customWidth="1"/>
    <col min="5" max="5" width="13.7109375" style="88" customWidth="1"/>
    <col min="6" max="6" width="1.7109375" style="88" customWidth="1"/>
    <col min="7" max="7" width="4.140625" style="102" customWidth="1"/>
    <col min="8" max="8" width="11.42578125" style="102" bestFit="1" customWidth="1"/>
    <col min="9" max="16384" width="9.140625" style="88"/>
  </cols>
  <sheetData>
    <row r="1" spans="1:9" ht="41.25" customHeight="1">
      <c r="A1" s="139" t="s">
        <v>194</v>
      </c>
      <c r="B1" s="139"/>
      <c r="C1" s="139" t="s">
        <v>38</v>
      </c>
      <c r="D1" s="139"/>
      <c r="E1" s="141" t="s">
        <v>40</v>
      </c>
      <c r="F1" s="141"/>
      <c r="G1" s="141"/>
      <c r="H1" s="141"/>
    </row>
    <row r="2" spans="1:9" ht="31.5" customHeight="1" thickBot="1">
      <c r="A2" s="142" t="s">
        <v>51</v>
      </c>
      <c r="B2" s="142"/>
      <c r="C2" s="142"/>
      <c r="D2" s="142"/>
      <c r="E2" s="142"/>
      <c r="F2" s="142"/>
      <c r="G2" s="142"/>
      <c r="H2" s="142"/>
      <c r="I2" s="3"/>
    </row>
    <row r="3" spans="1:9">
      <c r="A3" s="21"/>
      <c r="B3" s="56"/>
      <c r="C3" s="2"/>
      <c r="G3" s="143" t="s">
        <v>13</v>
      </c>
      <c r="H3" s="144"/>
    </row>
    <row r="4" spans="1:9" ht="14.25" customHeight="1" thickBot="1">
      <c r="A4" s="21"/>
      <c r="B4" s="89" t="s">
        <v>52</v>
      </c>
      <c r="C4" s="2">
        <v>10</v>
      </c>
      <c r="G4" s="145"/>
      <c r="H4" s="146"/>
    </row>
    <row r="5" spans="1:9" ht="24" customHeight="1" thickBot="1">
      <c r="A5" s="29"/>
      <c r="B5" s="58"/>
      <c r="C5" s="30"/>
      <c r="D5" s="90"/>
      <c r="E5" s="91" t="s">
        <v>178</v>
      </c>
      <c r="F5" s="92"/>
      <c r="G5" s="20"/>
      <c r="H5" s="20"/>
    </row>
    <row r="6" spans="1:9" ht="26.25" thickBot="1">
      <c r="A6" s="33" t="s">
        <v>0</v>
      </c>
      <c r="B6" s="93" t="s">
        <v>89</v>
      </c>
      <c r="C6" s="18" t="s">
        <v>57</v>
      </c>
      <c r="D6" s="36"/>
      <c r="E6" s="94">
        <v>1.5254629629629631E-3</v>
      </c>
      <c r="F6" s="95"/>
      <c r="G6" s="96">
        <f>RANK(E6,$E$6:$E$139,1)</f>
        <v>1</v>
      </c>
      <c r="H6" s="77" t="s">
        <v>24</v>
      </c>
    </row>
    <row r="7" spans="1:9">
      <c r="A7" s="33"/>
      <c r="B7" s="57" t="s">
        <v>97</v>
      </c>
      <c r="C7" s="35">
        <v>2005</v>
      </c>
      <c r="D7" s="36"/>
      <c r="E7" s="97"/>
      <c r="F7" s="95"/>
      <c r="G7" s="98"/>
      <c r="H7" s="98"/>
    </row>
    <row r="8" spans="1:9">
      <c r="A8" s="33"/>
      <c r="B8" s="57" t="s">
        <v>195</v>
      </c>
      <c r="C8" s="35">
        <v>2005</v>
      </c>
      <c r="D8" s="36"/>
      <c r="E8" s="97"/>
      <c r="F8" s="95"/>
      <c r="G8" s="98"/>
      <c r="H8" s="98"/>
    </row>
    <row r="9" spans="1:9">
      <c r="A9" s="25"/>
      <c r="B9" s="57" t="s">
        <v>196</v>
      </c>
      <c r="C9" s="35">
        <v>2007</v>
      </c>
      <c r="D9" s="36"/>
      <c r="E9" s="34"/>
      <c r="F9" s="95"/>
      <c r="G9" s="98"/>
      <c r="H9" s="98"/>
    </row>
    <row r="10" spans="1:9">
      <c r="A10" s="25"/>
      <c r="B10" s="57" t="s">
        <v>61</v>
      </c>
      <c r="C10" s="35">
        <v>2007</v>
      </c>
      <c r="D10" s="36"/>
      <c r="E10" s="34"/>
      <c r="F10" s="3"/>
      <c r="G10" s="98"/>
      <c r="H10" s="98"/>
    </row>
    <row r="11" spans="1:9">
      <c r="A11" s="25"/>
      <c r="B11" s="60" t="s">
        <v>58</v>
      </c>
      <c r="C11" s="19"/>
      <c r="D11" s="36"/>
      <c r="E11" s="34"/>
      <c r="F11" s="3"/>
      <c r="G11" s="98"/>
      <c r="H11" s="98"/>
    </row>
    <row r="12" spans="1:9" ht="13.5" thickBot="1">
      <c r="A12" s="25"/>
      <c r="B12" s="57"/>
      <c r="C12" s="19"/>
      <c r="D12" s="36"/>
      <c r="E12" s="34"/>
      <c r="F12" s="3"/>
      <c r="G12" s="98"/>
      <c r="H12" s="98"/>
    </row>
    <row r="13" spans="1:9" ht="15.75" thickBot="1">
      <c r="A13" s="33" t="s">
        <v>1</v>
      </c>
      <c r="B13" s="93" t="s">
        <v>167</v>
      </c>
      <c r="C13" s="18" t="s">
        <v>57</v>
      </c>
      <c r="D13" s="36"/>
      <c r="E13" s="94">
        <v>1.7314814814814814E-3</v>
      </c>
      <c r="F13" s="95"/>
      <c r="G13" s="96">
        <f>RANK(E13,$E$6:$E$139,1)</f>
        <v>7</v>
      </c>
      <c r="H13" s="77" t="s">
        <v>24</v>
      </c>
    </row>
    <row r="14" spans="1:9">
      <c r="A14" s="33"/>
      <c r="B14" s="57" t="s">
        <v>197</v>
      </c>
      <c r="C14" s="35">
        <v>2007</v>
      </c>
      <c r="D14" s="36"/>
      <c r="E14" s="97"/>
      <c r="F14" s="95"/>
      <c r="G14" s="98"/>
      <c r="H14" s="98"/>
    </row>
    <row r="15" spans="1:9">
      <c r="A15" s="33"/>
      <c r="B15" s="57" t="s">
        <v>198</v>
      </c>
      <c r="C15" s="35">
        <v>2007</v>
      </c>
      <c r="D15" s="36"/>
      <c r="E15" s="97"/>
      <c r="F15" s="95"/>
      <c r="G15" s="98"/>
      <c r="H15" s="98"/>
    </row>
    <row r="16" spans="1:9">
      <c r="A16" s="25"/>
      <c r="B16" s="57" t="s">
        <v>170</v>
      </c>
      <c r="C16" s="35">
        <v>2007</v>
      </c>
      <c r="D16" s="36"/>
      <c r="E16" s="34"/>
      <c r="F16" s="95"/>
      <c r="G16" s="98"/>
      <c r="H16" s="98"/>
    </row>
    <row r="17" spans="1:8">
      <c r="A17" s="25"/>
      <c r="B17" s="57" t="s">
        <v>199</v>
      </c>
      <c r="C17" s="35">
        <v>2005</v>
      </c>
      <c r="D17" s="36"/>
      <c r="E17" s="34"/>
      <c r="F17" s="3"/>
      <c r="G17" s="98"/>
      <c r="H17" s="98"/>
    </row>
    <row r="18" spans="1:8">
      <c r="A18" s="25"/>
      <c r="B18" s="60" t="s">
        <v>200</v>
      </c>
      <c r="C18" s="19"/>
      <c r="D18" s="36"/>
      <c r="E18" s="34"/>
      <c r="F18" s="3"/>
      <c r="G18" s="98"/>
      <c r="H18" s="98"/>
    </row>
    <row r="19" spans="1:8" ht="13.5" thickBot="1">
      <c r="A19" s="25"/>
      <c r="B19" s="57"/>
      <c r="C19" s="19"/>
      <c r="D19" s="36"/>
      <c r="E19" s="34"/>
      <c r="F19" s="3"/>
      <c r="G19" s="98"/>
      <c r="H19" s="98"/>
    </row>
    <row r="20" spans="1:8" ht="15.75" thickBot="1">
      <c r="A20" s="33" t="s">
        <v>2</v>
      </c>
      <c r="B20" s="93" t="s">
        <v>93</v>
      </c>
      <c r="C20" s="18" t="s">
        <v>62</v>
      </c>
      <c r="D20" s="36"/>
      <c r="E20" s="94"/>
      <c r="F20" s="95"/>
      <c r="G20" s="96" t="e">
        <f>RANK(E20,$E$6:$E$139,1)</f>
        <v>#N/A</v>
      </c>
      <c r="H20" s="77" t="s">
        <v>24</v>
      </c>
    </row>
    <row r="21" spans="1:8">
      <c r="A21" s="33"/>
      <c r="B21" s="57" t="s">
        <v>64</v>
      </c>
      <c r="C21" s="35"/>
      <c r="D21" s="36"/>
      <c r="E21" s="97"/>
      <c r="F21" s="95"/>
      <c r="G21" s="98"/>
      <c r="H21" s="98"/>
    </row>
    <row r="22" spans="1:8">
      <c r="A22" s="33"/>
      <c r="B22" s="57" t="s">
        <v>201</v>
      </c>
      <c r="C22" s="35"/>
      <c r="D22" s="36"/>
      <c r="E22" s="97"/>
      <c r="F22" s="95"/>
      <c r="G22" s="98"/>
      <c r="H22" s="98"/>
    </row>
    <row r="23" spans="1:8">
      <c r="A23" s="25"/>
      <c r="B23" s="57" t="s">
        <v>68</v>
      </c>
      <c r="C23" s="35"/>
      <c r="D23" s="36"/>
      <c r="E23" s="34"/>
      <c r="F23" s="95"/>
      <c r="G23" s="98"/>
      <c r="H23" s="98"/>
    </row>
    <row r="24" spans="1:8">
      <c r="A24" s="25"/>
      <c r="B24" s="57" t="s">
        <v>65</v>
      </c>
      <c r="C24" s="35"/>
      <c r="D24" s="36"/>
      <c r="E24" s="34"/>
      <c r="F24" s="3"/>
      <c r="G24" s="98"/>
      <c r="H24" s="98"/>
    </row>
    <row r="25" spans="1:8">
      <c r="A25" s="25"/>
      <c r="B25" s="57" t="s">
        <v>63</v>
      </c>
      <c r="C25" s="19"/>
      <c r="D25" s="36"/>
      <c r="E25" s="34"/>
      <c r="F25" s="3"/>
      <c r="G25" s="98"/>
      <c r="H25" s="98"/>
    </row>
    <row r="26" spans="1:8" ht="13.5" thickBot="1">
      <c r="A26" s="25"/>
      <c r="B26" s="57"/>
      <c r="C26" s="19"/>
      <c r="D26" s="36"/>
      <c r="E26" s="34"/>
      <c r="F26" s="3"/>
      <c r="G26" s="98"/>
      <c r="H26" s="98"/>
    </row>
    <row r="27" spans="1:8" ht="15.75" thickBot="1">
      <c r="A27" s="33" t="s">
        <v>3</v>
      </c>
      <c r="B27" s="93" t="s">
        <v>107</v>
      </c>
      <c r="C27" s="18" t="s">
        <v>57</v>
      </c>
      <c r="D27" s="36"/>
      <c r="E27" s="94">
        <v>1.7164351851851852E-3</v>
      </c>
      <c r="F27" s="95"/>
      <c r="G27" s="96">
        <f>RANK(E27,$E$6:$E$139,1)</f>
        <v>6</v>
      </c>
      <c r="H27" s="77" t="s">
        <v>24</v>
      </c>
    </row>
    <row r="28" spans="1:8">
      <c r="A28" s="33"/>
      <c r="B28" s="57" t="s">
        <v>108</v>
      </c>
      <c r="C28" s="35">
        <v>2005</v>
      </c>
      <c r="D28" s="36"/>
      <c r="E28" s="97"/>
      <c r="F28" s="95"/>
      <c r="G28" s="98"/>
      <c r="H28" s="98"/>
    </row>
    <row r="29" spans="1:8">
      <c r="A29" s="33"/>
      <c r="B29" s="57"/>
      <c r="C29" s="35"/>
      <c r="D29" s="36"/>
      <c r="E29" s="97"/>
      <c r="F29" s="95"/>
      <c r="G29" s="98"/>
      <c r="H29" s="98"/>
    </row>
    <row r="30" spans="1:8">
      <c r="A30" s="25"/>
      <c r="B30" s="57" t="s">
        <v>110</v>
      </c>
      <c r="C30" s="35">
        <v>2006</v>
      </c>
      <c r="D30" s="36"/>
      <c r="E30" s="34"/>
      <c r="F30" s="95"/>
      <c r="G30" s="98"/>
      <c r="H30" s="98"/>
    </row>
    <row r="31" spans="1:8">
      <c r="A31" s="25"/>
      <c r="B31" s="57" t="s">
        <v>111</v>
      </c>
      <c r="C31" s="35">
        <v>2007</v>
      </c>
      <c r="D31" s="36"/>
      <c r="E31" s="34"/>
      <c r="F31" s="3"/>
      <c r="G31" s="98"/>
      <c r="H31" s="98"/>
    </row>
    <row r="32" spans="1:8">
      <c r="A32" s="25"/>
      <c r="B32" s="60" t="s">
        <v>112</v>
      </c>
      <c r="C32" s="19">
        <v>2007</v>
      </c>
      <c r="D32" s="36"/>
      <c r="E32" s="34"/>
      <c r="F32" s="3"/>
      <c r="G32" s="98"/>
      <c r="H32" s="98"/>
    </row>
    <row r="33" spans="1:8" ht="13.5" thickBot="1">
      <c r="A33" s="25"/>
      <c r="B33" s="57" t="s">
        <v>113</v>
      </c>
      <c r="C33" s="19"/>
      <c r="D33" s="36"/>
      <c r="E33" s="34"/>
      <c r="F33" s="3"/>
      <c r="G33" s="98"/>
      <c r="H33" s="98"/>
    </row>
    <row r="34" spans="1:8" ht="15.75" thickBot="1">
      <c r="A34" s="33" t="s">
        <v>4</v>
      </c>
      <c r="B34" s="93" t="s">
        <v>135</v>
      </c>
      <c r="C34" s="18" t="s">
        <v>56</v>
      </c>
      <c r="D34" s="36"/>
      <c r="E34" s="94">
        <v>1.5648148148148149E-3</v>
      </c>
      <c r="F34" s="95"/>
      <c r="G34" s="96">
        <f>RANK(E34,$E$6:$E$139,1)</f>
        <v>2</v>
      </c>
      <c r="H34" s="77" t="s">
        <v>24</v>
      </c>
    </row>
    <row r="35" spans="1:8">
      <c r="A35" s="33"/>
      <c r="B35" s="57" t="s">
        <v>202</v>
      </c>
      <c r="C35" s="35">
        <v>2005</v>
      </c>
      <c r="D35" s="36"/>
      <c r="E35" s="97"/>
      <c r="F35" s="95"/>
      <c r="G35" s="98"/>
      <c r="H35" s="98"/>
    </row>
    <row r="36" spans="1:8">
      <c r="A36" s="33"/>
      <c r="B36" s="57" t="s">
        <v>139</v>
      </c>
      <c r="C36" s="35">
        <v>2005</v>
      </c>
      <c r="D36" s="36"/>
      <c r="E36" s="97"/>
      <c r="F36" s="95"/>
      <c r="G36" s="98"/>
      <c r="H36" s="98"/>
    </row>
    <row r="37" spans="1:8">
      <c r="A37" s="25"/>
      <c r="B37" s="57" t="s">
        <v>203</v>
      </c>
      <c r="C37" s="35">
        <v>2005</v>
      </c>
      <c r="D37" s="36"/>
      <c r="E37" s="34"/>
      <c r="F37" s="95"/>
      <c r="G37" s="98"/>
      <c r="H37" s="98"/>
    </row>
    <row r="38" spans="1:8">
      <c r="A38" s="25"/>
      <c r="B38" s="57" t="s">
        <v>204</v>
      </c>
      <c r="C38" s="35">
        <v>2007</v>
      </c>
      <c r="D38" s="36"/>
      <c r="E38" s="34"/>
      <c r="F38" s="3"/>
      <c r="G38" s="98"/>
      <c r="H38" s="98"/>
    </row>
    <row r="39" spans="1:8">
      <c r="A39" s="25"/>
      <c r="B39" s="60" t="s">
        <v>141</v>
      </c>
      <c r="C39" s="19"/>
      <c r="D39" s="36"/>
      <c r="E39" s="34"/>
      <c r="F39" s="3"/>
      <c r="G39" s="98"/>
      <c r="H39" s="98"/>
    </row>
    <row r="40" spans="1:8" ht="13.5" thickBot="1">
      <c r="A40" s="25"/>
      <c r="B40" s="57"/>
      <c r="C40" s="19"/>
      <c r="D40" s="36"/>
      <c r="E40" s="34"/>
      <c r="F40" s="3"/>
      <c r="G40" s="98"/>
      <c r="H40" s="98"/>
    </row>
    <row r="41" spans="1:8" ht="15.75" thickBot="1">
      <c r="A41" s="33" t="s">
        <v>5</v>
      </c>
      <c r="B41" s="93" t="s">
        <v>142</v>
      </c>
      <c r="C41" s="18" t="s">
        <v>56</v>
      </c>
      <c r="D41" s="36"/>
      <c r="E41" s="94">
        <v>1.6446759259259259E-3</v>
      </c>
      <c r="F41" s="95"/>
      <c r="G41" s="96">
        <f>RANK(E41,$E$6:$E$139,1)</f>
        <v>4</v>
      </c>
      <c r="H41" s="77" t="s">
        <v>24</v>
      </c>
    </row>
    <row r="42" spans="1:8">
      <c r="A42" s="33"/>
      <c r="B42" s="57" t="s">
        <v>182</v>
      </c>
      <c r="C42" s="35">
        <v>2006</v>
      </c>
      <c r="D42" s="36"/>
      <c r="E42" s="97"/>
      <c r="F42" s="95"/>
      <c r="G42" s="98"/>
      <c r="H42" s="98"/>
    </row>
    <row r="43" spans="1:8">
      <c r="A43" s="33"/>
      <c r="B43" s="57" t="s">
        <v>184</v>
      </c>
      <c r="C43" s="35">
        <v>2006</v>
      </c>
      <c r="D43" s="36"/>
      <c r="E43" s="97"/>
      <c r="F43" s="95"/>
      <c r="G43" s="98"/>
      <c r="H43" s="98"/>
    </row>
    <row r="44" spans="1:8">
      <c r="A44" s="25"/>
      <c r="B44" s="57" t="s">
        <v>205</v>
      </c>
      <c r="C44" s="35">
        <v>2006</v>
      </c>
      <c r="D44" s="36"/>
      <c r="E44" s="34"/>
      <c r="F44" s="95"/>
      <c r="G44" s="98"/>
      <c r="H44" s="98"/>
    </row>
    <row r="45" spans="1:8">
      <c r="A45" s="25"/>
      <c r="B45" s="57" t="s">
        <v>144</v>
      </c>
      <c r="C45" s="35">
        <v>2005</v>
      </c>
      <c r="D45" s="36"/>
      <c r="E45" s="34"/>
      <c r="F45" s="3"/>
      <c r="G45" s="98"/>
      <c r="H45" s="98"/>
    </row>
    <row r="46" spans="1:8">
      <c r="A46" s="25"/>
      <c r="B46" s="60" t="s">
        <v>148</v>
      </c>
      <c r="C46" s="19"/>
      <c r="D46" s="36"/>
      <c r="E46" s="34"/>
      <c r="F46" s="3"/>
      <c r="G46" s="98"/>
      <c r="H46" s="98"/>
    </row>
    <row r="47" spans="1:8" ht="13.5" thickBot="1">
      <c r="A47" s="25"/>
      <c r="B47" s="57"/>
      <c r="C47" s="19"/>
      <c r="D47" s="36"/>
      <c r="E47" s="34"/>
      <c r="F47" s="3"/>
      <c r="G47" s="98"/>
      <c r="H47" s="98"/>
    </row>
    <row r="48" spans="1:8" ht="15.75" thickBot="1">
      <c r="A48" s="33" t="s">
        <v>6</v>
      </c>
      <c r="B48" s="93" t="s">
        <v>206</v>
      </c>
      <c r="C48" s="18" t="s">
        <v>56</v>
      </c>
      <c r="D48" s="36"/>
      <c r="E48" s="94">
        <v>1.7326388888888888E-3</v>
      </c>
      <c r="F48" s="95"/>
      <c r="G48" s="96">
        <f>RANK(E48,$E$6:$E$139,1)</f>
        <v>8</v>
      </c>
      <c r="H48" s="77" t="s">
        <v>24</v>
      </c>
    </row>
    <row r="49" spans="1:8">
      <c r="A49" s="33"/>
      <c r="B49" s="57" t="s">
        <v>207</v>
      </c>
      <c r="C49" s="35">
        <v>2007</v>
      </c>
      <c r="D49" s="36"/>
      <c r="E49" s="97"/>
      <c r="F49" s="95"/>
      <c r="G49" s="98"/>
      <c r="H49" s="98"/>
    </row>
    <row r="50" spans="1:8">
      <c r="A50" s="33"/>
      <c r="B50" s="57" t="s">
        <v>208</v>
      </c>
      <c r="C50" s="35">
        <v>2008</v>
      </c>
      <c r="D50" s="36"/>
      <c r="E50" s="97"/>
      <c r="F50" s="95"/>
      <c r="G50" s="98"/>
      <c r="H50" s="98"/>
    </row>
    <row r="51" spans="1:8">
      <c r="A51" s="25"/>
      <c r="B51" s="57" t="s">
        <v>209</v>
      </c>
      <c r="C51" s="35">
        <v>2006</v>
      </c>
      <c r="D51" s="36"/>
      <c r="E51" s="34"/>
      <c r="F51" s="95"/>
      <c r="G51" s="98"/>
      <c r="H51" s="98"/>
    </row>
    <row r="52" spans="1:8">
      <c r="A52" s="25"/>
      <c r="B52" s="57" t="s">
        <v>151</v>
      </c>
      <c r="C52" s="35">
        <v>2007</v>
      </c>
      <c r="D52" s="36"/>
      <c r="E52" s="34"/>
      <c r="F52" s="3"/>
      <c r="G52" s="98"/>
      <c r="H52" s="98"/>
    </row>
    <row r="53" spans="1:8">
      <c r="A53" s="25"/>
      <c r="B53" s="60" t="s">
        <v>106</v>
      </c>
      <c r="C53" s="19"/>
      <c r="D53" s="36"/>
      <c r="E53" s="34"/>
      <c r="F53" s="3"/>
      <c r="G53" s="98"/>
      <c r="H53" s="98"/>
    </row>
    <row r="54" spans="1:8" ht="13.5" thickBot="1">
      <c r="A54" s="25"/>
      <c r="B54" s="57"/>
      <c r="C54" s="19"/>
      <c r="D54" s="36"/>
      <c r="E54" s="34"/>
      <c r="F54" s="3"/>
      <c r="G54" s="98"/>
      <c r="H54" s="98"/>
    </row>
    <row r="55" spans="1:8" ht="15.75" thickBot="1">
      <c r="A55" s="33" t="s">
        <v>7</v>
      </c>
      <c r="B55" s="93" t="s">
        <v>210</v>
      </c>
      <c r="C55" s="18" t="s">
        <v>56</v>
      </c>
      <c r="D55" s="36"/>
      <c r="E55" s="94">
        <v>1.773148148148148E-3</v>
      </c>
      <c r="F55" s="95"/>
      <c r="G55" s="96">
        <f>RANK(E55,$E$6:$E$139,1)</f>
        <v>9</v>
      </c>
      <c r="H55" s="77" t="s">
        <v>24</v>
      </c>
    </row>
    <row r="56" spans="1:8">
      <c r="A56" s="33"/>
      <c r="B56" s="57" t="s">
        <v>104</v>
      </c>
      <c r="C56" s="35">
        <v>2007</v>
      </c>
      <c r="D56" s="36"/>
      <c r="E56" s="97"/>
      <c r="F56" s="95"/>
      <c r="G56" s="98"/>
      <c r="H56" s="98"/>
    </row>
    <row r="57" spans="1:8">
      <c r="A57" s="33"/>
      <c r="B57" s="57" t="s">
        <v>119</v>
      </c>
      <c r="C57" s="35">
        <v>2006</v>
      </c>
      <c r="D57" s="36"/>
      <c r="E57" s="97"/>
      <c r="F57" s="95"/>
      <c r="G57" s="98"/>
      <c r="H57" s="98"/>
    </row>
    <row r="58" spans="1:8">
      <c r="A58" s="25"/>
      <c r="B58" s="57" t="s">
        <v>150</v>
      </c>
      <c r="C58" s="35">
        <v>2006</v>
      </c>
      <c r="D58" s="36"/>
      <c r="E58" s="34"/>
      <c r="F58" s="95"/>
      <c r="G58" s="98"/>
      <c r="H58" s="98"/>
    </row>
    <row r="59" spans="1:8">
      <c r="A59" s="25"/>
      <c r="B59" s="57" t="s">
        <v>211</v>
      </c>
      <c r="C59" s="35">
        <v>2008</v>
      </c>
      <c r="D59" s="36"/>
      <c r="E59" s="34"/>
      <c r="F59" s="3"/>
      <c r="G59" s="98"/>
      <c r="H59" s="98"/>
    </row>
    <row r="60" spans="1:8">
      <c r="A60" s="25"/>
      <c r="B60" s="60" t="s">
        <v>10</v>
      </c>
      <c r="C60" s="19"/>
      <c r="D60" s="36"/>
      <c r="E60" s="34"/>
      <c r="F60" s="3"/>
      <c r="G60" s="98"/>
      <c r="H60" s="98"/>
    </row>
    <row r="61" spans="1:8" ht="13.5" thickBot="1">
      <c r="A61" s="25"/>
      <c r="B61" s="57"/>
      <c r="C61" s="19"/>
      <c r="D61" s="36"/>
      <c r="E61" s="34"/>
      <c r="F61" s="3"/>
      <c r="G61" s="98"/>
      <c r="H61" s="98"/>
    </row>
    <row r="62" spans="1:8" ht="15.75" thickBot="1">
      <c r="A62" s="33" t="s">
        <v>17</v>
      </c>
      <c r="B62" s="93" t="s">
        <v>91</v>
      </c>
      <c r="C62" s="18" t="s">
        <v>56</v>
      </c>
      <c r="D62" s="36"/>
      <c r="E62" s="94">
        <v>1.6400462962962963E-3</v>
      </c>
      <c r="F62" s="95"/>
      <c r="G62" s="96">
        <f>RANK(E62,$E$6:$E$139,1)</f>
        <v>3</v>
      </c>
      <c r="H62" s="77" t="s">
        <v>24</v>
      </c>
    </row>
    <row r="63" spans="1:8">
      <c r="A63" s="33"/>
      <c r="B63" s="57" t="s">
        <v>76</v>
      </c>
      <c r="C63" s="35">
        <v>2009</v>
      </c>
      <c r="D63" s="36"/>
      <c r="E63" s="97"/>
      <c r="F63" s="95"/>
      <c r="G63" s="98"/>
      <c r="H63" s="98"/>
    </row>
    <row r="64" spans="1:8">
      <c r="A64" s="33"/>
      <c r="B64" s="57" t="s">
        <v>115</v>
      </c>
      <c r="C64" s="35">
        <v>2008</v>
      </c>
      <c r="D64" s="36"/>
      <c r="E64" s="97"/>
      <c r="F64" s="95"/>
      <c r="G64" s="98"/>
      <c r="H64" s="98"/>
    </row>
    <row r="65" spans="1:8">
      <c r="A65" s="25"/>
      <c r="B65" s="57" t="s">
        <v>80</v>
      </c>
      <c r="C65" s="35">
        <v>2008</v>
      </c>
      <c r="D65" s="36"/>
      <c r="E65" s="34"/>
      <c r="F65" s="95"/>
      <c r="G65" s="98"/>
      <c r="H65" s="98"/>
    </row>
    <row r="66" spans="1:8">
      <c r="A66" s="25"/>
      <c r="B66" s="57" t="s">
        <v>212</v>
      </c>
      <c r="C66" s="35">
        <v>2006</v>
      </c>
      <c r="D66" s="36"/>
      <c r="E66" s="34"/>
      <c r="F66" s="3"/>
      <c r="G66" s="98"/>
      <c r="H66" s="98"/>
    </row>
    <row r="67" spans="1:8">
      <c r="A67" s="25"/>
      <c r="B67" s="60" t="s">
        <v>81</v>
      </c>
      <c r="C67" s="19"/>
      <c r="D67" s="36"/>
      <c r="E67" s="34"/>
      <c r="F67" s="3"/>
      <c r="G67" s="98"/>
      <c r="H67" s="98"/>
    </row>
    <row r="68" spans="1:8" ht="13.5" thickBot="1">
      <c r="A68" s="25"/>
      <c r="B68" s="57"/>
      <c r="C68" s="19"/>
      <c r="D68" s="36"/>
      <c r="E68" s="34"/>
      <c r="F68" s="3"/>
      <c r="G68" s="98"/>
      <c r="H68" s="98"/>
    </row>
    <row r="69" spans="1:8" ht="15.75" thickBot="1">
      <c r="A69" s="33" t="s">
        <v>18</v>
      </c>
      <c r="B69" s="93" t="s">
        <v>142</v>
      </c>
      <c r="C69" s="18" t="s">
        <v>56</v>
      </c>
      <c r="D69" s="36"/>
      <c r="E69" s="94">
        <v>1.8553240740740743E-3</v>
      </c>
      <c r="F69" s="95"/>
      <c r="G69" s="96">
        <f>RANK(E69,$E$6:$E$139,1)</f>
        <v>10</v>
      </c>
      <c r="H69" s="77" t="s">
        <v>24</v>
      </c>
    </row>
    <row r="70" spans="1:8">
      <c r="A70" s="33"/>
      <c r="B70" s="57" t="s">
        <v>213</v>
      </c>
      <c r="C70" s="35">
        <v>2008</v>
      </c>
      <c r="D70" s="36"/>
      <c r="E70" s="97"/>
      <c r="F70" s="95"/>
      <c r="G70" s="98"/>
      <c r="H70" s="98"/>
    </row>
    <row r="71" spans="1:8">
      <c r="A71" s="33"/>
      <c r="B71" s="57" t="s">
        <v>189</v>
      </c>
      <c r="C71" s="35">
        <v>2008</v>
      </c>
      <c r="D71" s="36"/>
      <c r="E71" s="97"/>
      <c r="F71" s="95"/>
      <c r="G71" s="98"/>
      <c r="H71" s="98"/>
    </row>
    <row r="72" spans="1:8">
      <c r="A72" s="25"/>
      <c r="B72" s="57" t="s">
        <v>191</v>
      </c>
      <c r="C72" s="35">
        <v>2008</v>
      </c>
      <c r="D72" s="36"/>
      <c r="E72" s="34"/>
      <c r="F72" s="95"/>
      <c r="G72" s="98"/>
      <c r="H72" s="98"/>
    </row>
    <row r="73" spans="1:8">
      <c r="A73" s="25"/>
      <c r="B73" s="57" t="s">
        <v>214</v>
      </c>
      <c r="C73" s="35">
        <v>2008</v>
      </c>
      <c r="D73" s="36"/>
      <c r="E73" s="34"/>
      <c r="F73" s="3"/>
      <c r="G73" s="98"/>
      <c r="H73" s="98"/>
    </row>
    <row r="74" spans="1:8">
      <c r="A74" s="25"/>
      <c r="B74" s="60" t="s">
        <v>148</v>
      </c>
      <c r="C74" s="19"/>
      <c r="D74" s="36"/>
      <c r="E74" s="34"/>
      <c r="F74" s="3"/>
      <c r="G74" s="98"/>
      <c r="H74" s="98"/>
    </row>
    <row r="75" spans="1:8" ht="13.5" thickBot="1">
      <c r="A75" s="25"/>
      <c r="B75" s="57"/>
      <c r="C75" s="19"/>
      <c r="D75" s="36"/>
      <c r="E75" s="34"/>
      <c r="F75" s="3"/>
      <c r="G75" s="98"/>
      <c r="H75" s="98"/>
    </row>
    <row r="76" spans="1:8" ht="26.25" thickBot="1">
      <c r="A76" s="33" t="s">
        <v>19</v>
      </c>
      <c r="B76" s="93" t="s">
        <v>90</v>
      </c>
      <c r="C76" s="18" t="s">
        <v>57</v>
      </c>
      <c r="D76" s="36"/>
      <c r="E76" s="94">
        <v>1.6458333333333333E-3</v>
      </c>
      <c r="F76" s="95"/>
      <c r="G76" s="96">
        <f>RANK(E76,$E$6:$E$139,1)</f>
        <v>5</v>
      </c>
      <c r="H76" s="77" t="s">
        <v>24</v>
      </c>
    </row>
    <row r="77" spans="1:8">
      <c r="A77" s="33"/>
      <c r="B77" s="57" t="s">
        <v>215</v>
      </c>
      <c r="C77" s="35">
        <v>2008</v>
      </c>
      <c r="D77" s="36"/>
      <c r="E77" s="97"/>
      <c r="F77" s="95"/>
      <c r="G77" s="98"/>
      <c r="H77" s="98"/>
    </row>
    <row r="78" spans="1:8">
      <c r="A78" s="33"/>
      <c r="B78" s="57" t="s">
        <v>216</v>
      </c>
      <c r="C78" s="35">
        <v>2006</v>
      </c>
      <c r="D78" s="36"/>
      <c r="E78" s="97"/>
      <c r="F78" s="95"/>
      <c r="G78" s="98"/>
      <c r="H78" s="98"/>
    </row>
    <row r="79" spans="1:8">
      <c r="A79" s="25"/>
      <c r="B79" s="57" t="s">
        <v>217</v>
      </c>
      <c r="C79" s="35">
        <v>2007</v>
      </c>
      <c r="D79" s="36"/>
      <c r="E79" s="34"/>
      <c r="F79" s="95"/>
      <c r="G79" s="98"/>
      <c r="H79" s="98"/>
    </row>
    <row r="80" spans="1:8">
      <c r="A80" s="25"/>
      <c r="B80" s="57" t="s">
        <v>218</v>
      </c>
      <c r="C80" s="35">
        <v>2008</v>
      </c>
      <c r="D80" s="36"/>
      <c r="E80" s="34"/>
      <c r="F80" s="3"/>
      <c r="G80" s="98"/>
      <c r="H80" s="98"/>
    </row>
    <row r="81" spans="1:8">
      <c r="A81" s="25"/>
      <c r="B81" s="60" t="s">
        <v>58</v>
      </c>
      <c r="C81" s="19"/>
      <c r="D81" s="36"/>
      <c r="E81" s="34"/>
      <c r="F81" s="3"/>
      <c r="G81" s="98"/>
      <c r="H81" s="98"/>
    </row>
    <row r="82" spans="1:8" ht="13.5" thickBot="1">
      <c r="A82" s="25"/>
      <c r="B82" s="57"/>
      <c r="C82" s="19"/>
      <c r="D82" s="36"/>
      <c r="E82" s="34"/>
      <c r="F82" s="3"/>
      <c r="G82" s="98"/>
      <c r="H82" s="98"/>
    </row>
    <row r="83" spans="1:8" ht="15.75" thickBot="1">
      <c r="A83" s="33" t="s">
        <v>20</v>
      </c>
      <c r="B83" s="93"/>
      <c r="C83" s="18"/>
      <c r="D83" s="36"/>
      <c r="E83" s="99"/>
      <c r="F83" s="95"/>
      <c r="G83" s="96" t="e">
        <f>RANK(E83,$E$6:$E$139,1)</f>
        <v>#N/A</v>
      </c>
      <c r="H83" s="77" t="s">
        <v>192</v>
      </c>
    </row>
    <row r="84" spans="1:8">
      <c r="A84" s="33"/>
      <c r="B84" s="57"/>
      <c r="C84" s="35"/>
      <c r="D84" s="36"/>
      <c r="E84" s="97"/>
      <c r="F84" s="95"/>
      <c r="G84" s="98"/>
      <c r="H84" s="98"/>
    </row>
    <row r="85" spans="1:8">
      <c r="A85" s="33"/>
      <c r="B85" s="57"/>
      <c r="C85" s="35"/>
      <c r="D85" s="36"/>
      <c r="E85" s="97"/>
      <c r="F85" s="95"/>
      <c r="G85" s="98"/>
      <c r="H85" s="98"/>
    </row>
    <row r="86" spans="1:8">
      <c r="A86" s="25"/>
      <c r="B86" s="57"/>
      <c r="C86" s="35"/>
      <c r="D86" s="36"/>
      <c r="E86" s="34"/>
      <c r="F86" s="95"/>
      <c r="G86" s="98"/>
      <c r="H86" s="98"/>
    </row>
    <row r="87" spans="1:8">
      <c r="A87" s="25"/>
      <c r="B87" s="57"/>
      <c r="C87" s="35"/>
      <c r="D87" s="36"/>
      <c r="E87" s="34"/>
      <c r="F87" s="3"/>
      <c r="G87" s="98"/>
      <c r="H87" s="98"/>
    </row>
    <row r="88" spans="1:8">
      <c r="A88" s="25"/>
      <c r="B88" s="60" t="s">
        <v>10</v>
      </c>
      <c r="C88" s="19"/>
      <c r="D88" s="36"/>
      <c r="E88" s="34"/>
      <c r="F88" s="3"/>
      <c r="G88" s="98"/>
      <c r="H88" s="98"/>
    </row>
    <row r="89" spans="1:8" ht="13.5" thickBot="1">
      <c r="A89" s="25"/>
      <c r="B89" s="57"/>
      <c r="C89" s="19"/>
      <c r="D89" s="36"/>
      <c r="E89" s="34"/>
      <c r="F89" s="3"/>
      <c r="G89" s="98"/>
      <c r="H89" s="98"/>
    </row>
    <row r="90" spans="1:8" ht="15.75" thickBot="1">
      <c r="A90" s="33" t="s">
        <v>21</v>
      </c>
      <c r="B90" s="93"/>
      <c r="C90" s="18"/>
      <c r="D90" s="36"/>
      <c r="E90" s="99"/>
      <c r="F90" s="95"/>
      <c r="G90" s="96" t="e">
        <f>RANK(E90,$E$6:$E$139,1)</f>
        <v>#N/A</v>
      </c>
      <c r="H90" s="77" t="s">
        <v>24</v>
      </c>
    </row>
    <row r="91" spans="1:8">
      <c r="A91" s="33"/>
      <c r="B91" s="57"/>
      <c r="C91" s="35"/>
      <c r="D91" s="36"/>
      <c r="E91" s="97"/>
      <c r="F91" s="95"/>
      <c r="G91" s="98"/>
      <c r="H91" s="98"/>
    </row>
    <row r="92" spans="1:8">
      <c r="A92" s="33"/>
      <c r="B92" s="57"/>
      <c r="C92" s="35"/>
      <c r="D92" s="36"/>
      <c r="E92" s="97"/>
      <c r="F92" s="95"/>
      <c r="G92" s="98"/>
      <c r="H92" s="98"/>
    </row>
    <row r="93" spans="1:8">
      <c r="A93" s="25"/>
      <c r="B93" s="57"/>
      <c r="C93" s="35"/>
      <c r="D93" s="36"/>
      <c r="E93" s="34"/>
      <c r="F93" s="95"/>
      <c r="G93" s="98"/>
      <c r="H93" s="98"/>
    </row>
    <row r="94" spans="1:8">
      <c r="A94" s="25"/>
      <c r="B94" s="57"/>
      <c r="C94" s="35"/>
      <c r="D94" s="36"/>
      <c r="E94" s="34"/>
      <c r="F94" s="3"/>
      <c r="G94" s="98"/>
      <c r="H94" s="98"/>
    </row>
    <row r="95" spans="1:8">
      <c r="A95" s="25"/>
      <c r="B95" s="60" t="s">
        <v>10</v>
      </c>
      <c r="C95" s="19"/>
      <c r="D95" s="36"/>
      <c r="E95" s="34"/>
      <c r="F95" s="3"/>
      <c r="G95" s="98"/>
      <c r="H95" s="98"/>
    </row>
    <row r="96" spans="1:8" ht="13.5" thickBot="1">
      <c r="A96" s="25"/>
      <c r="B96" s="57"/>
      <c r="C96" s="19"/>
      <c r="D96" s="36"/>
      <c r="E96" s="34"/>
      <c r="F96" s="3"/>
      <c r="G96" s="98"/>
      <c r="H96" s="98"/>
    </row>
    <row r="97" spans="1:8" ht="15.75" thickBot="1">
      <c r="A97" s="33" t="s">
        <v>22</v>
      </c>
      <c r="B97" s="93"/>
      <c r="C97" s="18"/>
      <c r="D97" s="36"/>
      <c r="E97" s="99"/>
      <c r="F97" s="95"/>
      <c r="G97" s="96" t="e">
        <f>RANK(E97,$E$6:$E$139,1)</f>
        <v>#N/A</v>
      </c>
      <c r="H97" s="77" t="s">
        <v>192</v>
      </c>
    </row>
    <row r="98" spans="1:8">
      <c r="A98" s="33"/>
      <c r="B98" s="57"/>
      <c r="C98" s="35"/>
      <c r="D98" s="36"/>
      <c r="E98" s="97"/>
      <c r="F98" s="95"/>
      <c r="G98" s="98"/>
      <c r="H98" s="98"/>
    </row>
    <row r="99" spans="1:8">
      <c r="A99" s="33"/>
      <c r="B99" s="57"/>
      <c r="C99" s="35"/>
      <c r="D99" s="36"/>
      <c r="E99" s="97"/>
      <c r="F99" s="95"/>
      <c r="G99" s="98"/>
      <c r="H99" s="98"/>
    </row>
    <row r="100" spans="1:8">
      <c r="A100" s="25"/>
      <c r="B100" s="57"/>
      <c r="C100" s="35"/>
      <c r="D100" s="36"/>
      <c r="E100" s="34"/>
      <c r="F100" s="95"/>
      <c r="G100" s="98"/>
      <c r="H100" s="98"/>
    </row>
    <row r="101" spans="1:8">
      <c r="A101" s="25"/>
      <c r="B101" s="57"/>
      <c r="C101" s="35"/>
      <c r="D101" s="36"/>
      <c r="E101" s="34"/>
      <c r="F101" s="3"/>
      <c r="G101" s="98"/>
      <c r="H101" s="98"/>
    </row>
    <row r="102" spans="1:8">
      <c r="A102" s="25"/>
      <c r="B102" s="60" t="s">
        <v>10</v>
      </c>
      <c r="C102" s="19"/>
      <c r="D102" s="36"/>
      <c r="E102" s="34"/>
      <c r="F102" s="3"/>
      <c r="G102" s="98"/>
      <c r="H102" s="98"/>
    </row>
    <row r="103" spans="1:8" ht="13.5" thickBot="1">
      <c r="A103" s="25"/>
      <c r="B103" s="57"/>
      <c r="C103" s="19"/>
      <c r="D103" s="36"/>
      <c r="E103" s="34"/>
      <c r="F103" s="3"/>
      <c r="G103" s="98"/>
      <c r="H103" s="98"/>
    </row>
    <row r="104" spans="1:8" ht="15.75" thickBot="1">
      <c r="A104" s="33" t="s">
        <v>23</v>
      </c>
      <c r="B104" s="93"/>
      <c r="C104" s="18"/>
      <c r="D104" s="36"/>
      <c r="E104" s="99"/>
      <c r="F104" s="95"/>
      <c r="G104" s="96" t="e">
        <f>RANK(E104,$E$6:$E$139,1)</f>
        <v>#N/A</v>
      </c>
      <c r="H104" s="77" t="s">
        <v>192</v>
      </c>
    </row>
    <row r="105" spans="1:8">
      <c r="A105" s="33"/>
      <c r="B105" s="57"/>
      <c r="C105" s="35"/>
      <c r="D105" s="36"/>
      <c r="E105" s="97"/>
      <c r="F105" s="95"/>
      <c r="G105" s="98"/>
      <c r="H105" s="98"/>
    </row>
    <row r="106" spans="1:8">
      <c r="A106" s="33"/>
      <c r="B106" s="57"/>
      <c r="C106" s="35"/>
      <c r="D106" s="36"/>
      <c r="E106" s="97"/>
      <c r="F106" s="95"/>
      <c r="G106" s="98"/>
      <c r="H106" s="98"/>
    </row>
    <row r="107" spans="1:8">
      <c r="A107" s="25"/>
      <c r="B107" s="57"/>
      <c r="C107" s="35"/>
      <c r="D107" s="36"/>
      <c r="E107" s="34"/>
      <c r="F107" s="95"/>
      <c r="G107" s="98"/>
      <c r="H107" s="98"/>
    </row>
    <row r="108" spans="1:8">
      <c r="A108" s="25"/>
      <c r="B108" s="57"/>
      <c r="C108" s="35"/>
      <c r="D108" s="36"/>
      <c r="E108" s="34"/>
      <c r="F108" s="3"/>
      <c r="G108" s="98"/>
      <c r="H108" s="98"/>
    </row>
    <row r="109" spans="1:8">
      <c r="A109" s="25"/>
      <c r="B109" s="60" t="s">
        <v>10</v>
      </c>
      <c r="C109" s="19"/>
      <c r="D109" s="36"/>
      <c r="E109" s="34"/>
      <c r="F109" s="3"/>
      <c r="G109" s="98"/>
      <c r="H109" s="98"/>
    </row>
    <row r="110" spans="1:8" ht="13.5" thickBot="1">
      <c r="G110" s="100"/>
      <c r="H110" s="100"/>
    </row>
    <row r="111" spans="1:8" ht="15.75" thickBot="1">
      <c r="A111" s="33" t="s">
        <v>29</v>
      </c>
      <c r="B111" s="93"/>
      <c r="C111" s="18"/>
      <c r="D111" s="36"/>
      <c r="E111" s="94"/>
      <c r="F111" s="95"/>
      <c r="G111" s="96" t="e">
        <f>RANK(E111,$E$6:$E$139,1)</f>
        <v>#N/A</v>
      </c>
      <c r="H111" s="77" t="s">
        <v>24</v>
      </c>
    </row>
    <row r="112" spans="1:8">
      <c r="B112" s="57"/>
      <c r="C112" s="35"/>
      <c r="D112" s="36"/>
      <c r="E112" s="97"/>
      <c r="F112" s="95"/>
      <c r="G112" s="98"/>
      <c r="H112" s="98"/>
    </row>
    <row r="113" spans="1:8">
      <c r="B113" s="57"/>
      <c r="C113" s="35"/>
      <c r="D113" s="36"/>
      <c r="E113" s="97"/>
      <c r="F113" s="95"/>
      <c r="G113" s="98"/>
      <c r="H113" s="98"/>
    </row>
    <row r="114" spans="1:8">
      <c r="B114" s="57"/>
      <c r="C114" s="35"/>
      <c r="D114" s="36"/>
      <c r="E114" s="34"/>
      <c r="F114" s="95"/>
      <c r="G114" s="98"/>
      <c r="H114" s="98"/>
    </row>
    <row r="115" spans="1:8">
      <c r="B115" s="57"/>
      <c r="C115" s="35"/>
      <c r="D115" s="36"/>
      <c r="E115" s="34"/>
      <c r="F115" s="3"/>
      <c r="G115" s="98"/>
      <c r="H115" s="98"/>
    </row>
    <row r="116" spans="1:8">
      <c r="B116" s="60" t="s">
        <v>10</v>
      </c>
      <c r="C116" s="19"/>
      <c r="D116" s="36"/>
      <c r="E116" s="34"/>
      <c r="F116" s="3"/>
      <c r="G116" s="98"/>
      <c r="H116" s="98"/>
    </row>
    <row r="117" spans="1:8" ht="13.5" thickBot="1">
      <c r="B117" s="57"/>
      <c r="C117" s="19"/>
      <c r="D117" s="36"/>
      <c r="E117" s="34"/>
      <c r="F117" s="3"/>
      <c r="G117" s="98"/>
      <c r="H117" s="98"/>
    </row>
    <row r="118" spans="1:8" ht="15.75" thickBot="1">
      <c r="A118" s="101" t="s">
        <v>30</v>
      </c>
      <c r="B118" s="93"/>
      <c r="C118" s="18"/>
      <c r="D118" s="36"/>
      <c r="E118" s="94"/>
      <c r="F118" s="95"/>
      <c r="G118" s="96" t="e">
        <f>RANK(E118,$E$6:$E$139,1)</f>
        <v>#N/A</v>
      </c>
      <c r="H118" s="77" t="s">
        <v>24</v>
      </c>
    </row>
    <row r="119" spans="1:8">
      <c r="B119" s="57"/>
      <c r="C119" s="35"/>
      <c r="D119" s="36"/>
      <c r="E119" s="97"/>
      <c r="F119" s="95"/>
      <c r="G119" s="98"/>
      <c r="H119" s="98"/>
    </row>
    <row r="120" spans="1:8">
      <c r="B120" s="57"/>
      <c r="C120" s="35"/>
      <c r="D120" s="36"/>
      <c r="E120" s="97"/>
      <c r="F120" s="95"/>
      <c r="G120" s="98"/>
      <c r="H120" s="98"/>
    </row>
    <row r="121" spans="1:8">
      <c r="B121" s="57"/>
      <c r="C121" s="35"/>
      <c r="D121" s="36"/>
      <c r="E121" s="34"/>
      <c r="F121" s="95"/>
      <c r="G121" s="98"/>
      <c r="H121" s="98"/>
    </row>
    <row r="122" spans="1:8">
      <c r="B122" s="57"/>
      <c r="C122" s="35"/>
      <c r="D122" s="36"/>
      <c r="E122" s="34"/>
      <c r="F122" s="3"/>
      <c r="G122" s="98"/>
      <c r="H122" s="98"/>
    </row>
    <row r="123" spans="1:8">
      <c r="B123" s="60" t="s">
        <v>10</v>
      </c>
      <c r="C123" s="19"/>
      <c r="D123" s="36"/>
      <c r="E123" s="34"/>
      <c r="F123" s="3"/>
      <c r="G123" s="98"/>
      <c r="H123" s="98"/>
    </row>
    <row r="124" spans="1:8" ht="13.5" thickBot="1">
      <c r="B124" s="57"/>
      <c r="C124" s="19"/>
      <c r="D124" s="36"/>
      <c r="E124" s="34"/>
      <c r="F124" s="3"/>
      <c r="G124" s="98"/>
      <c r="H124" s="98"/>
    </row>
    <row r="125" spans="1:8" ht="15.75" thickBot="1">
      <c r="A125" s="101" t="s">
        <v>31</v>
      </c>
      <c r="B125" s="93"/>
      <c r="C125" s="18"/>
      <c r="D125" s="36"/>
      <c r="E125" s="94"/>
      <c r="F125" s="95"/>
      <c r="G125" s="96" t="e">
        <f>RANK(E125,$E$6:$E$139,1)</f>
        <v>#N/A</v>
      </c>
      <c r="H125" s="77" t="s">
        <v>24</v>
      </c>
    </row>
    <row r="126" spans="1:8">
      <c r="B126" s="57"/>
      <c r="C126" s="35"/>
      <c r="D126" s="36"/>
      <c r="E126" s="97"/>
      <c r="F126" s="95"/>
      <c r="G126" s="98"/>
      <c r="H126" s="98"/>
    </row>
    <row r="127" spans="1:8">
      <c r="B127" s="57"/>
      <c r="C127" s="35"/>
      <c r="D127" s="36"/>
      <c r="E127" s="97"/>
      <c r="F127" s="95"/>
      <c r="G127" s="98"/>
      <c r="H127" s="98"/>
    </row>
    <row r="128" spans="1:8">
      <c r="B128" s="57"/>
      <c r="C128" s="35"/>
      <c r="D128" s="36"/>
      <c r="E128" s="34"/>
      <c r="F128" s="95"/>
      <c r="G128" s="98"/>
      <c r="H128" s="98"/>
    </row>
    <row r="129" spans="1:8">
      <c r="B129" s="57"/>
      <c r="C129" s="35"/>
      <c r="D129" s="36"/>
      <c r="E129" s="34"/>
      <c r="F129" s="3"/>
      <c r="G129" s="98"/>
      <c r="H129" s="98"/>
    </row>
    <row r="130" spans="1:8">
      <c r="B130" s="57" t="s">
        <v>10</v>
      </c>
      <c r="C130" s="19"/>
      <c r="D130" s="36"/>
      <c r="E130" s="34"/>
      <c r="F130" s="3"/>
      <c r="G130" s="98"/>
      <c r="H130" s="98"/>
    </row>
    <row r="131" spans="1:8" ht="13.5" thickBot="1">
      <c r="B131" s="57"/>
      <c r="C131" s="19"/>
      <c r="D131" s="36"/>
      <c r="E131" s="34"/>
      <c r="F131" s="3"/>
      <c r="G131" s="98"/>
      <c r="H131" s="98"/>
    </row>
    <row r="132" spans="1:8" ht="15.75" thickBot="1">
      <c r="A132" s="101" t="s">
        <v>32</v>
      </c>
      <c r="B132" s="93"/>
      <c r="C132" s="18"/>
      <c r="D132" s="36"/>
      <c r="E132" s="99"/>
      <c r="F132" s="95"/>
      <c r="G132" s="96" t="e">
        <f>RANK(E132,$E$6:$E$139,1)</f>
        <v>#N/A</v>
      </c>
      <c r="H132" s="77" t="s">
        <v>24</v>
      </c>
    </row>
    <row r="133" spans="1:8">
      <c r="B133" s="57"/>
      <c r="C133" s="35"/>
      <c r="D133" s="36"/>
      <c r="E133" s="97"/>
      <c r="F133" s="95"/>
      <c r="G133" s="98"/>
      <c r="H133" s="98"/>
    </row>
    <row r="134" spans="1:8">
      <c r="B134" s="57"/>
      <c r="C134" s="35"/>
      <c r="D134" s="36"/>
      <c r="E134" s="97"/>
      <c r="F134" s="95"/>
      <c r="G134" s="98"/>
      <c r="H134" s="98"/>
    </row>
    <row r="135" spans="1:8">
      <c r="B135" s="57"/>
      <c r="C135" s="35"/>
      <c r="D135" s="36"/>
      <c r="E135" s="34"/>
      <c r="F135" s="95"/>
      <c r="G135" s="98"/>
      <c r="H135" s="98"/>
    </row>
    <row r="136" spans="1:8">
      <c r="B136" s="57"/>
      <c r="C136" s="35"/>
      <c r="D136" s="36"/>
      <c r="E136" s="34"/>
      <c r="F136" s="3"/>
      <c r="G136" s="98"/>
      <c r="H136" s="98"/>
    </row>
    <row r="137" spans="1:8">
      <c r="B137" s="60" t="s">
        <v>10</v>
      </c>
      <c r="C137" s="19"/>
      <c r="D137" s="36"/>
      <c r="E137" s="34"/>
      <c r="F137" s="3"/>
      <c r="G137" s="98"/>
      <c r="H137" s="98"/>
    </row>
    <row r="138" spans="1:8" ht="13.5" thickBot="1">
      <c r="B138" s="57"/>
      <c r="C138" s="19"/>
      <c r="D138" s="36"/>
      <c r="E138" s="34"/>
      <c r="F138" s="3"/>
      <c r="G138" s="98"/>
      <c r="H138" s="98"/>
    </row>
    <row r="139" spans="1:8" ht="15.75" thickBot="1">
      <c r="A139" s="101" t="s">
        <v>33</v>
      </c>
      <c r="B139" s="93"/>
      <c r="C139" s="18"/>
      <c r="D139" s="36"/>
      <c r="E139" s="99"/>
      <c r="F139" s="95"/>
      <c r="G139" s="96" t="e">
        <f>RANK(E139,$E$6:$E$139,1)</f>
        <v>#N/A</v>
      </c>
      <c r="H139" s="77" t="s">
        <v>24</v>
      </c>
    </row>
    <row r="140" spans="1:8">
      <c r="B140" s="57"/>
      <c r="C140" s="35"/>
      <c r="D140" s="36"/>
      <c r="E140" s="97"/>
      <c r="F140" s="95"/>
      <c r="G140" s="20"/>
      <c r="H140" s="20"/>
    </row>
    <row r="141" spans="1:8">
      <c r="B141" s="57"/>
      <c r="C141" s="35"/>
      <c r="D141" s="36"/>
      <c r="E141" s="97"/>
      <c r="F141" s="95"/>
      <c r="G141" s="20"/>
      <c r="H141" s="20"/>
    </row>
    <row r="142" spans="1:8">
      <c r="B142" s="57"/>
      <c r="C142" s="35"/>
      <c r="D142" s="36"/>
      <c r="E142" s="34"/>
      <c r="F142" s="95"/>
      <c r="G142" s="20"/>
      <c r="H142" s="20"/>
    </row>
    <row r="143" spans="1:8">
      <c r="B143" s="57"/>
      <c r="C143" s="35"/>
      <c r="D143" s="36"/>
      <c r="E143" s="34"/>
      <c r="F143" s="3"/>
      <c r="G143" s="20"/>
      <c r="H143" s="20"/>
    </row>
    <row r="144" spans="1:8">
      <c r="B144" s="60" t="s">
        <v>10</v>
      </c>
      <c r="C144" s="19"/>
      <c r="D144" s="36"/>
      <c r="E144" s="34"/>
      <c r="F144" s="3"/>
      <c r="G144" s="20"/>
      <c r="H144" s="20"/>
    </row>
  </sheetData>
  <sheetProtection algorithmName="SHA-512" hashValue="gNqBouWlV5p3BX1vEjTiSdBrm/rIlrhqrUlCzRd47OOxZ5qnKwLDhd3wOWuEvQrgvuXdagrNQTuzIK9ShjjBYA==" saltValue="/Lo0NqBMh5UeTM4/druTzg==" spinCount="100000" sheet="1" objects="1" scenarios="1"/>
  <mergeCells count="5">
    <mergeCell ref="A1:B1"/>
    <mergeCell ref="C1:D1"/>
    <mergeCell ref="E1:H1"/>
    <mergeCell ref="A2:H2"/>
    <mergeCell ref="G3:H4"/>
  </mergeCells>
  <conditionalFormatting sqref="C1:C1048576">
    <cfRule type="cellIs" dxfId="77" priority="1" operator="between">
      <formula>2004</formula>
      <formula>2009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scale="97" orientation="landscape" horizontalDpi="300" verticalDpi="300" r:id="rId1"/>
  <headerFooter>
    <oddHeader xml:space="preserve">&amp;C&amp;"Arial CE,Félkövér"&amp;12 2023/2024. TANÉVI ATLÉTIKA DIÁKOLIMPIA®
ÜGYESSÉGI ÉS VÁLTÓFUTÓ CSAPATBAJNOKSÁG </oddHeader>
  </headerFooter>
  <rowBreaks count="3" manualBreakCount="3">
    <brk id="33" max="7" man="1"/>
    <brk id="75" max="7" man="1"/>
    <brk id="123" max="16383" man="1"/>
  </rowBreaks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61EE4E-91D4-456D-B4C2-3D7A9E36E7D3}">
          <x14:formula1>
            <xm:f>'fiú svédváltó sorrend'!#REF!</xm:f>
          </x14:formula1>
          <xm:sqref>C1:D1</xm:sqref>
        </x14:dataValidation>
        <x14:dataValidation type="list" allowBlank="1" showInputMessage="1" showErrorMessage="1" xr:uid="{DFC7CAD5-8ADD-448B-B8AB-E5621841C5F5}">
          <x14:formula1>
            <xm:f>'fiú svédváltó sorrend'!#REF!</xm:f>
          </x14:formula1>
          <xm:sqref>A1:B1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K20"/>
  <sheetViews>
    <sheetView zoomScaleNormal="100" workbookViewId="0">
      <selection activeCell="B2" sqref="B2"/>
    </sheetView>
  </sheetViews>
  <sheetFormatPr defaultColWidth="8.85546875" defaultRowHeight="12.75"/>
  <cols>
    <col min="1" max="1" width="6.140625" style="111" customWidth="1"/>
    <col min="2" max="2" width="20.140625" style="111" customWidth="1"/>
    <col min="3" max="3" width="85.85546875" style="111" customWidth="1"/>
    <col min="4" max="4" width="12.85546875" style="111" customWidth="1"/>
    <col min="5" max="8" width="8.85546875" style="111"/>
    <col min="9" max="10" width="0" style="111" hidden="1" customWidth="1"/>
    <col min="11" max="11" width="24" style="111" hidden="1" customWidth="1"/>
    <col min="12" max="16384" width="8.85546875" style="111"/>
  </cols>
  <sheetData>
    <row r="1" spans="1:11" ht="60" customHeight="1">
      <c r="A1" s="103" t="str">
        <f>'56kcs fiú svédváltó'!E1</f>
        <v>V-VI.</v>
      </c>
      <c r="B1" s="103" t="str">
        <f>'56kcs fiú svédváltó'!C1</f>
        <v>Fiú</v>
      </c>
      <c r="C1" s="103" t="str">
        <f>'56kcs fiú svédváltó'!A1</f>
        <v>Svédváltó</v>
      </c>
      <c r="D1" s="104"/>
    </row>
    <row r="2" spans="1:11">
      <c r="A2" s="63"/>
      <c r="B2" s="63" t="s">
        <v>14</v>
      </c>
      <c r="C2" s="63" t="s">
        <v>15</v>
      </c>
      <c r="D2" s="109" t="s">
        <v>16</v>
      </c>
    </row>
    <row r="3" spans="1:11" ht="25.5">
      <c r="A3" s="109" t="s">
        <v>0</v>
      </c>
      <c r="B3" s="112" t="str">
        <f>'56kcs fiú svédváltó'!C6</f>
        <v>Bonyhád</v>
      </c>
      <c r="C3" s="113" t="str">
        <f>'56kcs fiú svédváltó'!B6</f>
        <v>Bonyhádi Petőfi Sándor Evangélikus Gimnázium, Kollégium, Általános Iskola és Alapfokú Művészeti Iskola A</v>
      </c>
      <c r="D3" s="114">
        <f>'56kcs fiú svédváltó'!E6</f>
        <v>1.5254629629629631E-3</v>
      </c>
    </row>
    <row r="4" spans="1:11">
      <c r="A4" s="109" t="s">
        <v>1</v>
      </c>
      <c r="B4" s="112" t="str">
        <f>'56kcs fiú svédváltó'!C34</f>
        <v>Szekszárd</v>
      </c>
      <c r="C4" s="113" t="str">
        <f>'56kcs fiú svédváltó'!B34</f>
        <v>Déli ASzC Csapó Dániel Mezőgazdasági Technikum, Szakképző Iskola és Kollégium</v>
      </c>
      <c r="D4" s="114">
        <f>'56kcs fiú svédváltó'!E34</f>
        <v>1.5648148148148149E-3</v>
      </c>
    </row>
    <row r="5" spans="1:11">
      <c r="A5" s="109" t="s">
        <v>2</v>
      </c>
      <c r="B5" s="112" t="str">
        <f>'56kcs fiú svédváltó'!C62</f>
        <v>Szekszárd</v>
      </c>
      <c r="C5" s="113" t="str">
        <f>'56kcs fiú svédváltó'!B62</f>
        <v>Szekszárdi Garay János Gimnázium</v>
      </c>
      <c r="D5" s="114">
        <f>'56kcs fiú svédváltó'!E62</f>
        <v>1.6400462962962963E-3</v>
      </c>
      <c r="H5" s="122"/>
    </row>
    <row r="6" spans="1:11">
      <c r="A6" s="109" t="s">
        <v>3</v>
      </c>
      <c r="B6" s="112" t="str">
        <f>'56kcs fiú svédváltó'!C41</f>
        <v>Szekszárd</v>
      </c>
      <c r="C6" s="113" t="str">
        <f>'56kcs fiú svédváltó'!B41</f>
        <v>Szekszárdi I. Béla Gimnázium, Kollégium és Általános Iskola</v>
      </c>
      <c r="D6" s="114">
        <f>'56kcs fiú svédváltó'!E41</f>
        <v>1.6446759259259259E-3</v>
      </c>
    </row>
    <row r="7" spans="1:11" ht="25.5">
      <c r="A7" s="109" t="s">
        <v>4</v>
      </c>
      <c r="B7" s="112" t="str">
        <f>'56kcs fiú svédváltó'!C76</f>
        <v>Bonyhád</v>
      </c>
      <c r="C7" s="113" t="str">
        <f>'56kcs fiú svédváltó'!B76</f>
        <v>Bonyhádi Petőfi Sándor Evangélikus Gimnázium, Kollégium, Általános Iskola és Alapfokú Művészeti Iskola B</v>
      </c>
      <c r="D7" s="114">
        <f>'56kcs fiú svédváltó'!E76</f>
        <v>1.6458333333333333E-3</v>
      </c>
    </row>
    <row r="8" spans="1:11">
      <c r="A8" s="109" t="s">
        <v>5</v>
      </c>
      <c r="B8" s="112" t="str">
        <f>'56kcs fiú svédváltó'!C27</f>
        <v>Bonyhád</v>
      </c>
      <c r="C8" s="113" t="str">
        <f>'56kcs fiú svédváltó'!B27</f>
        <v>Bonyhádi Általános Iskola, Gimnázium és Alapfokú Művészeti Iskola</v>
      </c>
      <c r="D8" s="114">
        <f>'56kcs fiú svédváltó'!E27</f>
        <v>1.7164351851851852E-3</v>
      </c>
    </row>
    <row r="9" spans="1:11">
      <c r="A9" s="109" t="s">
        <v>6</v>
      </c>
      <c r="B9" s="112" t="str">
        <f>'56kcs fiú svédváltó'!C13</f>
        <v>Bonyhád</v>
      </c>
      <c r="C9" s="113" t="str">
        <f>'56kcs fiú svédváltó'!B13</f>
        <v>Tolna Megyei SZC Perczel Mór Technikum és Kollégium</v>
      </c>
      <c r="D9" s="114">
        <f>'56kcs fiú svédváltó'!E13</f>
        <v>1.7314814814814814E-3</v>
      </c>
    </row>
    <row r="10" spans="1:11">
      <c r="A10" s="109" t="s">
        <v>7</v>
      </c>
      <c r="B10" s="112" t="str">
        <f>'56kcs fiú svédváltó'!C48</f>
        <v>Szekszárd</v>
      </c>
      <c r="C10" s="113" t="str">
        <f>'56kcs fiú svédváltó'!B48</f>
        <v>Tolna Megyei SZC Ady Endre Technikum és Kollégium "A"</v>
      </c>
      <c r="D10" s="114">
        <f>'56kcs fiú svédváltó'!E48</f>
        <v>1.7326388888888888E-3</v>
      </c>
    </row>
    <row r="11" spans="1:11">
      <c r="A11" s="109" t="s">
        <v>17</v>
      </c>
      <c r="B11" s="112" t="str">
        <f>'56kcs fiú svédváltó'!C55</f>
        <v>Szekszárd</v>
      </c>
      <c r="C11" s="113" t="str">
        <f>'56kcs fiú svédváltó'!B55</f>
        <v>Tolna Megyei SZC Ady Endre Technikum és Kollégium "B"</v>
      </c>
      <c r="D11" s="114">
        <f>'56kcs fiú svédváltó'!E55</f>
        <v>1.773148148148148E-3</v>
      </c>
    </row>
    <row r="12" spans="1:11">
      <c r="A12" s="109" t="s">
        <v>18</v>
      </c>
      <c r="B12" s="112" t="str">
        <f>'56kcs fiú svédváltó'!C69</f>
        <v>Szekszárd</v>
      </c>
      <c r="C12" s="113" t="str">
        <f>'56kcs fiú svédváltó'!B69</f>
        <v>Szekszárdi I. Béla Gimnázium, Kollégium és Általános Iskola</v>
      </c>
      <c r="D12" s="114">
        <f>'56kcs fiú svédváltó'!E69</f>
        <v>1.8553240740740743E-3</v>
      </c>
    </row>
    <row r="13" spans="1:11" ht="20.25" customHeight="1">
      <c r="A13" s="109"/>
      <c r="B13" s="112" t="str">
        <f>'56kcs fiú svédváltó'!C20</f>
        <v>Paks</v>
      </c>
      <c r="C13" s="113" t="str">
        <f>'56kcs fiú svédváltó'!B20</f>
        <v>Paksi Vak Bottyán Gimnázium</v>
      </c>
      <c r="D13" s="114">
        <f>'56kcs fiú svédváltó'!E20</f>
        <v>0</v>
      </c>
      <c r="I13" s="111" t="s">
        <v>38</v>
      </c>
      <c r="K13" s="111" t="s">
        <v>177</v>
      </c>
    </row>
    <row r="15" spans="1:11" ht="20.25" customHeight="1">
      <c r="B15" s="115" t="str">
        <f>[6]Fedlap!A22</f>
        <v>Szekszárd</v>
      </c>
      <c r="C15" s="116">
        <f>[6]Fedlap!A25</f>
        <v>45189</v>
      </c>
    </row>
    <row r="17" spans="1:1">
      <c r="A17" s="117" t="s">
        <v>193</v>
      </c>
    </row>
    <row r="19" spans="1:1">
      <c r="A19" s="111" t="s">
        <v>25</v>
      </c>
    </row>
    <row r="20" spans="1:1">
      <c r="A20" s="111" t="s">
        <v>26</v>
      </c>
    </row>
  </sheetData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topLeftCell="A2" zoomScaleNormal="100" zoomScalePageLayoutView="85" workbookViewId="0">
      <selection activeCell="N10" sqref="N10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39</v>
      </c>
      <c r="B1" s="139"/>
      <c r="C1" s="139" t="s">
        <v>40</v>
      </c>
      <c r="D1" s="139"/>
      <c r="E1" s="139" t="s">
        <v>43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2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95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1.3874999999999997</v>
      </c>
      <c r="M6" s="75"/>
      <c r="N6" s="76">
        <f>RANK(L6,'lány magas sorrend'!$D$3:$D$22)</f>
        <v>1</v>
      </c>
      <c r="O6" s="77" t="s">
        <v>24</v>
      </c>
    </row>
    <row r="7" spans="1:15" ht="15">
      <c r="B7" s="57" t="s">
        <v>219</v>
      </c>
      <c r="C7" s="67">
        <v>2006</v>
      </c>
      <c r="D7" s="36">
        <v>1.5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1.5</v>
      </c>
      <c r="L7" s="78"/>
      <c r="M7" s="75"/>
      <c r="N7" s="79"/>
      <c r="O7" s="80"/>
    </row>
    <row r="8" spans="1:15" ht="15">
      <c r="B8" s="57" t="s">
        <v>220</v>
      </c>
      <c r="C8" s="67">
        <v>2008</v>
      </c>
      <c r="D8" s="36">
        <v>1.35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1.35</v>
      </c>
      <c r="L8" s="78"/>
      <c r="M8" s="75"/>
      <c r="N8" s="79"/>
      <c r="O8" s="80"/>
    </row>
    <row r="9" spans="1:15" ht="15">
      <c r="B9" s="57" t="s">
        <v>221</v>
      </c>
      <c r="C9" s="67">
        <v>2006</v>
      </c>
      <c r="D9" s="36">
        <v>1.25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1.25</v>
      </c>
      <c r="L9" s="78"/>
      <c r="M9" s="75"/>
      <c r="N9" s="79"/>
      <c r="O9" s="80"/>
    </row>
    <row r="10" spans="1:15" ht="15">
      <c r="B10" s="57" t="s">
        <v>222</v>
      </c>
      <c r="C10" s="67">
        <v>2008</v>
      </c>
      <c r="D10" s="36">
        <v>1.3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1.3</v>
      </c>
      <c r="L10" s="78"/>
      <c r="M10" s="75"/>
      <c r="N10" s="79"/>
      <c r="O10" s="80"/>
    </row>
    <row r="11" spans="1:15" ht="15">
      <c r="B11" s="57" t="s">
        <v>223</v>
      </c>
      <c r="C11" s="67">
        <v>2005</v>
      </c>
      <c r="D11" s="36">
        <v>1.4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1.4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92</v>
      </c>
      <c r="C14" s="18" t="s">
        <v>69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1.2375</v>
      </c>
      <c r="M14" s="75"/>
      <c r="N14" s="76">
        <f>RANK(L14,'lány magas sorrend'!$D$3:$D$22)</f>
        <v>2</v>
      </c>
      <c r="O14" s="77" t="s">
        <v>24</v>
      </c>
    </row>
    <row r="15" spans="1:15" ht="15">
      <c r="B15" s="61" t="s">
        <v>224</v>
      </c>
      <c r="C15" s="37">
        <v>2008</v>
      </c>
      <c r="D15" s="36">
        <v>1.2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1.2</v>
      </c>
      <c r="L15" s="78"/>
      <c r="M15" s="75"/>
      <c r="N15" s="79"/>
      <c r="O15" s="80"/>
    </row>
    <row r="16" spans="1:15" ht="15">
      <c r="B16" s="61" t="s">
        <v>225</v>
      </c>
      <c r="C16" s="37">
        <v>2009</v>
      </c>
      <c r="D16" s="36">
        <v>1.3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1.3</v>
      </c>
      <c r="L16" s="78"/>
      <c r="M16" s="75"/>
      <c r="N16" s="79"/>
      <c r="O16" s="80"/>
    </row>
    <row r="17" spans="1:19" ht="15">
      <c r="B17" s="61" t="s">
        <v>226</v>
      </c>
      <c r="C17" s="37">
        <v>2009</v>
      </c>
      <c r="D17" s="36">
        <v>1.2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1.2</v>
      </c>
      <c r="L17" s="78"/>
      <c r="M17" s="75"/>
      <c r="N17" s="79"/>
      <c r="O17" s="80"/>
    </row>
    <row r="18" spans="1:19" ht="15">
      <c r="B18" s="61"/>
      <c r="C18" s="37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0</v>
      </c>
      <c r="L18" s="78"/>
      <c r="M18" s="75"/>
      <c r="N18" s="79"/>
      <c r="O18" s="80"/>
    </row>
    <row r="19" spans="1:19" ht="15">
      <c r="B19" s="61" t="s">
        <v>227</v>
      </c>
      <c r="C19" s="37">
        <v>2006</v>
      </c>
      <c r="D19" s="36">
        <v>1.25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1.25</v>
      </c>
      <c r="L19" s="78"/>
      <c r="M19" s="75"/>
      <c r="N19" s="79"/>
      <c r="O19" s="80"/>
    </row>
    <row r="20" spans="1:19" ht="15">
      <c r="B20" s="60" t="s">
        <v>70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/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0</v>
      </c>
      <c r="M22" s="75"/>
      <c r="N22" s="76">
        <f>RANK(L22,'lány magas sorrend'!$D$3:$D$22)</f>
        <v>3</v>
      </c>
      <c r="O22" s="81" t="s">
        <v>24</v>
      </c>
    </row>
    <row r="23" spans="1:19" ht="15">
      <c r="C23" s="35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0</v>
      </c>
      <c r="L23" s="78"/>
      <c r="M23" s="75"/>
      <c r="N23" s="79"/>
      <c r="O23" s="80"/>
    </row>
    <row r="24" spans="1:19" ht="15">
      <c r="C24" s="35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0</v>
      </c>
      <c r="L24" s="78"/>
      <c r="M24" s="75"/>
      <c r="N24" s="79"/>
      <c r="O24" s="80"/>
    </row>
    <row r="25" spans="1:19" ht="15">
      <c r="C25" s="35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0</v>
      </c>
      <c r="L25" s="78"/>
      <c r="M25" s="75"/>
      <c r="N25" s="79"/>
      <c r="O25" s="80"/>
    </row>
    <row r="26" spans="1:19" ht="15">
      <c r="C26" s="35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0</v>
      </c>
      <c r="L26" s="78"/>
      <c r="M26" s="75"/>
      <c r="N26" s="79"/>
      <c r="O26" s="80"/>
    </row>
    <row r="27" spans="1:19" ht="15">
      <c r="C27" s="35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0</v>
      </c>
      <c r="L27" s="78"/>
      <c r="M27" s="75"/>
      <c r="N27" s="79"/>
      <c r="O27" s="80"/>
    </row>
    <row r="28" spans="1:19" ht="15">
      <c r="B28" s="60" t="s">
        <v>10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/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0</v>
      </c>
      <c r="M30" s="75"/>
      <c r="N30" s="76">
        <f>RANK(L30,'lány magas sorrend'!$D$3:$D$22)</f>
        <v>3</v>
      </c>
      <c r="O30" s="81" t="s">
        <v>24</v>
      </c>
      <c r="S30" s="38"/>
    </row>
    <row r="31" spans="1:19" ht="15">
      <c r="C31" s="35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0</v>
      </c>
      <c r="L31" s="78"/>
      <c r="M31" s="75"/>
      <c r="N31" s="79"/>
      <c r="O31" s="80"/>
    </row>
    <row r="32" spans="1:19" ht="15">
      <c r="C32" s="35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0</v>
      </c>
      <c r="L32" s="78"/>
      <c r="M32" s="75"/>
      <c r="N32" s="79"/>
      <c r="O32" s="80"/>
    </row>
    <row r="33" spans="1:15" ht="15">
      <c r="C33" s="35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0</v>
      </c>
      <c r="L33" s="78"/>
      <c r="M33" s="75"/>
      <c r="N33" s="79"/>
      <c r="O33" s="80"/>
    </row>
    <row r="34" spans="1:15" ht="15">
      <c r="C34" s="35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0</v>
      </c>
      <c r="L34" s="78"/>
      <c r="M34" s="75"/>
      <c r="N34" s="79"/>
      <c r="O34" s="80"/>
    </row>
    <row r="35" spans="1:15" ht="15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1:15" ht="15">
      <c r="B36" s="60" t="s">
        <v>10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RANK(L38,'lány magas sorrend'!$D$3:$D$22)</f>
        <v>3</v>
      </c>
      <c r="O38" s="81" t="s">
        <v>24</v>
      </c>
    </row>
    <row r="39" spans="1:15" ht="15">
      <c r="C39" s="35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0</v>
      </c>
      <c r="L39" s="78"/>
      <c r="M39" s="75"/>
      <c r="N39" s="79"/>
      <c r="O39" s="80"/>
    </row>
    <row r="40" spans="1:15" ht="15">
      <c r="C40" s="35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0</v>
      </c>
      <c r="L40" s="78"/>
      <c r="M40" s="75"/>
      <c r="N40" s="79"/>
      <c r="O40" s="80"/>
    </row>
    <row r="41" spans="1:15" ht="15">
      <c r="C41" s="3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0</v>
      </c>
      <c r="L41" s="78"/>
      <c r="M41" s="75"/>
      <c r="N41" s="79"/>
      <c r="O41" s="80"/>
    </row>
    <row r="42" spans="1:15" ht="15">
      <c r="C42" s="35"/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0</v>
      </c>
      <c r="L42" s="78"/>
      <c r="M42" s="75"/>
      <c r="N42" s="79"/>
      <c r="O42" s="80"/>
    </row>
    <row r="43" spans="1:15" ht="15">
      <c r="C43" s="35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0</v>
      </c>
      <c r="L43" s="78"/>
      <c r="M43" s="75"/>
      <c r="N43" s="79"/>
      <c r="O43" s="80"/>
    </row>
    <row r="44" spans="1:15" ht="15">
      <c r="B44" s="60" t="s">
        <v>10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RANK(L46,'lány magas sorrend'!$D$3:$D$22)</f>
        <v>3</v>
      </c>
      <c r="O46" s="81" t="s">
        <v>24</v>
      </c>
    </row>
    <row r="47" spans="1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60" t="s">
        <v>10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RANK(L54,'lány magas sorrend'!$D$3:$D$22)</f>
        <v>3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RANK(L62,'lány magas sorrend'!$D$3:$D$22)</f>
        <v>3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RANK(L70,'lány magas sorrend'!$D$3:$D$22)</f>
        <v>3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magas sorrend'!$D$3:$D$22)</f>
        <v>3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magas sorrend'!$D$3:$D$22)</f>
        <v>3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magas sorrend'!$D$3:$D$22)</f>
        <v>3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magas sorrend'!$D$3:$D$22)</f>
        <v>3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magas sorrend'!$D$3:$D$22)</f>
        <v>3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magas sorrend'!$D$3:$D$22)</f>
        <v>3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magas sorrend'!$D$3:$D$22)</f>
        <v>3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magas sorrend'!$D$3:$D$22)</f>
        <v>3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magas sorrend'!$D$3:$D$22)</f>
        <v>3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magas sorrend'!$D$3:$D$22)</f>
        <v>3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magas sorrend'!$D$3:$D$22)</f>
        <v>3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76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75" priority="2" operator="between">
      <formula>2003</formula>
      <formula>2008</formula>
    </cfRule>
  </conditionalFormatting>
  <conditionalFormatting sqref="C12:I14 C20:I22 C28:I30 C36:I38 C44:I46 C52:I54 C60:I62 C68:I70">
    <cfRule type="cellIs" dxfId="74" priority="15" operator="between">
      <formula>2002</formula>
      <formula>2007</formula>
    </cfRule>
  </conditionalFormatting>
  <conditionalFormatting sqref="C76:I78">
    <cfRule type="cellIs" dxfId="73" priority="14" operator="between">
      <formula>2002</formula>
      <formula>2007</formula>
    </cfRule>
  </conditionalFormatting>
  <conditionalFormatting sqref="C84:I86">
    <cfRule type="cellIs" dxfId="72" priority="13" operator="between">
      <formula>2002</formula>
      <formula>2007</formula>
    </cfRule>
  </conditionalFormatting>
  <conditionalFormatting sqref="C92:I94">
    <cfRule type="cellIs" dxfId="71" priority="12" operator="between">
      <formula>2002</formula>
      <formula>2007</formula>
    </cfRule>
  </conditionalFormatting>
  <conditionalFormatting sqref="C100:I102">
    <cfRule type="cellIs" dxfId="70" priority="11" operator="between">
      <formula>2002</formula>
      <formula>2007</formula>
    </cfRule>
  </conditionalFormatting>
  <conditionalFormatting sqref="C108:I110">
    <cfRule type="cellIs" dxfId="69" priority="10" operator="between">
      <formula>2002</formula>
      <formula>2007</formula>
    </cfRule>
  </conditionalFormatting>
  <conditionalFormatting sqref="C116:I118">
    <cfRule type="cellIs" dxfId="68" priority="9" operator="between">
      <formula>2002</formula>
      <formula>2007</formula>
    </cfRule>
  </conditionalFormatting>
  <conditionalFormatting sqref="C124:I126">
    <cfRule type="cellIs" dxfId="67" priority="8" operator="between">
      <formula>2002</formula>
      <formula>2007</formula>
    </cfRule>
  </conditionalFormatting>
  <conditionalFormatting sqref="C132:I134">
    <cfRule type="cellIs" dxfId="66" priority="7" operator="between">
      <formula>2002</formula>
      <formula>2007</formula>
    </cfRule>
  </conditionalFormatting>
  <conditionalFormatting sqref="C140:I142">
    <cfRule type="cellIs" dxfId="65" priority="6" operator="between">
      <formula>2002</formula>
      <formula>2007</formula>
    </cfRule>
  </conditionalFormatting>
  <conditionalFormatting sqref="C148:I150">
    <cfRule type="cellIs" dxfId="64" priority="5" operator="between">
      <formula>2002</formula>
      <formula>2007</formula>
    </cfRule>
  </conditionalFormatting>
  <conditionalFormatting sqref="C156:I158">
    <cfRule type="cellIs" dxfId="63" priority="4" operator="between">
      <formula>2002</formula>
      <formula>2007</formula>
    </cfRule>
  </conditionalFormatting>
  <conditionalFormatting sqref="C164:I248">
    <cfRule type="cellIs" dxfId="62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305126-7A84-4A1E-8C45-2120D60AEF67}">
          <x14:formula1>
            <xm:f>'lány magas sorrend'!$H$3:$H$10</xm:f>
          </x14:formula1>
          <xm:sqref>E1:O1</xm:sqref>
        </x14:dataValidation>
        <x14:dataValidation type="list" allowBlank="1" showInputMessage="1" showErrorMessage="1" xr:uid="{C297F01A-07C7-4F81-84BA-B5E81BD48D83}">
          <x14:formula1>
            <xm:f>'lány magas sorrend'!$J$3:$J$4</xm:f>
          </x14:formula1>
          <xm:sqref>A1:B1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Normal="100" workbookViewId="0">
      <selection activeCell="C3" sqref="C3"/>
    </sheetView>
  </sheetViews>
  <sheetFormatPr defaultColWidth="8.85546875" defaultRowHeight="12.75"/>
  <cols>
    <col min="1" max="1" width="8" style="111" customWidth="1"/>
    <col min="2" max="2" width="25.42578125" style="111" customWidth="1"/>
    <col min="3" max="3" width="85" style="111" customWidth="1"/>
    <col min="4" max="4" width="10.140625" style="111" customWidth="1"/>
    <col min="5" max="7" width="8.85546875" style="111"/>
    <col min="8" max="8" width="21" style="111" hidden="1" customWidth="1"/>
    <col min="9" max="10" width="9.140625" style="111" hidden="1" customWidth="1"/>
    <col min="11" max="11" width="9.140625" style="111" customWidth="1"/>
    <col min="12" max="16384" width="8.85546875" style="111"/>
  </cols>
  <sheetData>
    <row r="1" spans="1:10" ht="47.25" customHeight="1">
      <c r="A1" s="71" t="str">
        <f>'56 kcs lány magas'!A1:M1</f>
        <v>Lány</v>
      </c>
      <c r="B1" s="72" t="str">
        <f>'56 kcs lány magas'!C1</f>
        <v>V-VI.</v>
      </c>
      <c r="C1" s="140" t="str">
        <f>'56 kcs lány magas'!E1</f>
        <v>Magasugrás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s="111" t="s">
        <v>41</v>
      </c>
      <c r="J2" s="111" t="s">
        <v>37</v>
      </c>
    </row>
    <row r="3" spans="1:10" ht="25.5">
      <c r="A3" s="109" t="s">
        <v>0</v>
      </c>
      <c r="B3" s="119" t="str">
        <f>'56 kcs lány magas'!C6</f>
        <v>Bonyhád</v>
      </c>
      <c r="C3" s="120" t="str">
        <f>'56 kcs lány magas'!B6</f>
        <v>Bonyhádi Petőfi Sándor Evangélikus Gimnázium, Kollégium, Általános Iskola és Alapfokú Művészeti Iskola</v>
      </c>
      <c r="D3" s="63">
        <f>'56 kcs lány magas'!L6</f>
        <v>1.3874999999999997</v>
      </c>
      <c r="H3" s="111" t="s">
        <v>43</v>
      </c>
      <c r="J3" s="111" t="s">
        <v>38</v>
      </c>
    </row>
    <row r="4" spans="1:10">
      <c r="A4" s="109" t="s">
        <v>1</v>
      </c>
      <c r="B4" s="119" t="str">
        <f>'56 kcs lány magas'!C14</f>
        <v>Tolna</v>
      </c>
      <c r="C4" s="119" t="str">
        <f>'56 kcs lány magas'!B14</f>
        <v>Tolnai Szent István Katolikus Gimnázium</v>
      </c>
      <c r="D4" s="63">
        <f>'56 kcs lány magas'!L14</f>
        <v>1.2375</v>
      </c>
      <c r="H4" s="111" t="s">
        <v>42</v>
      </c>
      <c r="J4" s="111" t="s">
        <v>39</v>
      </c>
    </row>
    <row r="5" spans="1:10">
      <c r="A5" s="109" t="s">
        <v>2</v>
      </c>
      <c r="B5" s="119">
        <f>'56 kcs lány magas'!C22</f>
        <v>0</v>
      </c>
      <c r="C5" s="119">
        <f>'56 kcs lány magas'!B22</f>
        <v>0</v>
      </c>
      <c r="D5" s="63">
        <f>'56 kcs lány magas'!L22</f>
        <v>0</v>
      </c>
      <c r="H5" s="111" t="s">
        <v>47</v>
      </c>
    </row>
    <row r="6" spans="1:10">
      <c r="A6" s="109" t="s">
        <v>3</v>
      </c>
      <c r="B6" s="119">
        <f>'56 kcs lány magas'!C30</f>
        <v>0</v>
      </c>
      <c r="C6" s="119">
        <f>'56 kcs lány magas'!B30</f>
        <v>0</v>
      </c>
      <c r="D6" s="63">
        <f>'56 kcs lány magas'!L30</f>
        <v>0</v>
      </c>
      <c r="H6" s="111" t="s">
        <v>45</v>
      </c>
    </row>
    <row r="7" spans="1:10">
      <c r="A7" s="109" t="s">
        <v>4</v>
      </c>
      <c r="B7" s="119">
        <f>'56 kcs lány magas'!C38</f>
        <v>0</v>
      </c>
      <c r="C7" s="119">
        <f>'56 kcs lány magas'!B38</f>
        <v>0</v>
      </c>
      <c r="D7" s="63">
        <f>'56 kcs lány magas'!L38</f>
        <v>0</v>
      </c>
      <c r="H7" s="111" t="s">
        <v>46</v>
      </c>
    </row>
    <row r="8" spans="1:10">
      <c r="A8" s="109" t="s">
        <v>5</v>
      </c>
      <c r="B8" s="119">
        <f>'56 kcs lány magas'!C46</f>
        <v>0</v>
      </c>
      <c r="C8" s="119">
        <f>'56 kcs lány magas'!B46</f>
        <v>0</v>
      </c>
      <c r="D8" s="63">
        <f>'56 kcs lány magas'!L46</f>
        <v>0</v>
      </c>
      <c r="H8" s="111" t="s">
        <v>48</v>
      </c>
    </row>
    <row r="9" spans="1:10">
      <c r="A9" s="109" t="s">
        <v>6</v>
      </c>
      <c r="B9" s="119">
        <f>'56 kcs lány magas'!C54</f>
        <v>0</v>
      </c>
      <c r="C9" s="119">
        <f>'56 kcs lány magas'!B54</f>
        <v>0</v>
      </c>
      <c r="D9" s="63">
        <f>'56 kcs lány magas'!L54</f>
        <v>0</v>
      </c>
      <c r="H9" s="111" t="s">
        <v>49</v>
      </c>
    </row>
    <row r="10" spans="1:10">
      <c r="A10" s="109" t="s">
        <v>7</v>
      </c>
      <c r="B10" s="119">
        <f>'56 kcs lány magas'!C62</f>
        <v>0</v>
      </c>
      <c r="C10" s="119">
        <f>'56 kcs lány magas'!B62</f>
        <v>0</v>
      </c>
      <c r="D10" s="63">
        <f>'56 kcs lány magas'!L62</f>
        <v>0</v>
      </c>
      <c r="H10" s="111" t="s">
        <v>50</v>
      </c>
    </row>
    <row r="11" spans="1:10">
      <c r="A11" s="109" t="s">
        <v>17</v>
      </c>
      <c r="B11" s="119">
        <f>'56 kcs lány magas'!C70</f>
        <v>0</v>
      </c>
      <c r="C11" s="119">
        <f>'56 kcs lány magas'!B70</f>
        <v>0</v>
      </c>
      <c r="D11" s="63">
        <f>'56 kcs lány magas'!L70</f>
        <v>0</v>
      </c>
    </row>
    <row r="12" spans="1:10">
      <c r="A12" s="109" t="s">
        <v>18</v>
      </c>
      <c r="B12" s="119">
        <f>'56 kcs lány magas'!C78</f>
        <v>0</v>
      </c>
      <c r="C12" s="119">
        <f>'56 kcs lány magas'!B78</f>
        <v>0</v>
      </c>
      <c r="D12" s="63">
        <f>'56 kcs lány magas'!L78</f>
        <v>0</v>
      </c>
    </row>
    <row r="13" spans="1:10">
      <c r="A13" s="109" t="s">
        <v>19</v>
      </c>
      <c r="B13" s="119">
        <f>'56 kcs lány magas'!C86</f>
        <v>0</v>
      </c>
      <c r="C13" s="119">
        <f>'56 kcs lány magas'!B86</f>
        <v>0</v>
      </c>
      <c r="D13" s="63">
        <f>'56 kcs lány magas'!L86</f>
        <v>0</v>
      </c>
    </row>
    <row r="14" spans="1:10">
      <c r="A14" s="109" t="s">
        <v>20</v>
      </c>
      <c r="B14" s="119">
        <f>'56 kcs lány magas'!C94</f>
        <v>0</v>
      </c>
      <c r="C14" s="119">
        <f>'56 kcs lány magas'!B94</f>
        <v>0</v>
      </c>
      <c r="D14" s="63">
        <f>'56 kcs lány magas'!L94</f>
        <v>0</v>
      </c>
    </row>
    <row r="15" spans="1:10">
      <c r="A15" s="109" t="s">
        <v>21</v>
      </c>
      <c r="B15" s="119">
        <f>'56 kcs lány magas'!C102</f>
        <v>0</v>
      </c>
      <c r="C15" s="119">
        <f>'56 kcs lány magas'!B102</f>
        <v>0</v>
      </c>
      <c r="D15" s="63">
        <f>'56 kcs lány magas'!L102</f>
        <v>0</v>
      </c>
    </row>
    <row r="16" spans="1:10">
      <c r="A16" s="109" t="s">
        <v>22</v>
      </c>
      <c r="B16" s="119">
        <f>'56 kcs lány magas'!C110</f>
        <v>0</v>
      </c>
      <c r="C16" s="119">
        <f>'56 kcs lány magas'!B110</f>
        <v>0</v>
      </c>
      <c r="D16" s="63">
        <f>'56 kcs lány magas'!L110</f>
        <v>0</v>
      </c>
    </row>
    <row r="17" spans="1:4">
      <c r="A17" s="109" t="s">
        <v>23</v>
      </c>
      <c r="B17" s="119">
        <f>'56 kcs lány magas'!C118</f>
        <v>0</v>
      </c>
      <c r="C17" s="119">
        <v>0</v>
      </c>
      <c r="D17" s="63">
        <f>'56 kcs lány magas'!L118</f>
        <v>0</v>
      </c>
    </row>
    <row r="18" spans="1:4">
      <c r="A18" s="109" t="s">
        <v>29</v>
      </c>
      <c r="B18" s="119">
        <f>'56 kcs lány magas'!C126</f>
        <v>0</v>
      </c>
      <c r="C18" s="119">
        <f>'56 kcs lány magas'!B126</f>
        <v>0</v>
      </c>
      <c r="D18" s="63">
        <f>'56 kcs lány magas'!L126</f>
        <v>0</v>
      </c>
    </row>
    <row r="19" spans="1:4">
      <c r="A19" s="109" t="s">
        <v>30</v>
      </c>
      <c r="B19" s="119">
        <f>'56 kcs lány magas'!C134</f>
        <v>0</v>
      </c>
      <c r="C19" s="119">
        <f>'56 kcs lány magas'!B134</f>
        <v>0</v>
      </c>
      <c r="D19" s="63">
        <f>'56 kcs lány magas'!L134</f>
        <v>0</v>
      </c>
    </row>
    <row r="20" spans="1:4">
      <c r="A20" s="109" t="s">
        <v>31</v>
      </c>
      <c r="B20" s="119">
        <f>'56 kcs lány magas'!C142</f>
        <v>0</v>
      </c>
      <c r="C20" s="119">
        <f>'56 kcs lány magas'!B142</f>
        <v>0</v>
      </c>
      <c r="D20" s="63">
        <f>'56 kcs lány magas'!L142</f>
        <v>0</v>
      </c>
    </row>
    <row r="21" spans="1:4">
      <c r="A21" s="109" t="s">
        <v>32</v>
      </c>
      <c r="B21" s="119">
        <f>'56 kcs lány magas'!C150</f>
        <v>0</v>
      </c>
      <c r="C21" s="119">
        <f>'56 kcs lány magas'!B150</f>
        <v>0</v>
      </c>
      <c r="D21" s="63">
        <f>'56 kcs lány magas'!L150</f>
        <v>0</v>
      </c>
    </row>
    <row r="22" spans="1:4">
      <c r="A22" s="109" t="s">
        <v>33</v>
      </c>
      <c r="B22" s="119">
        <f>'56 kcs lány magas'!C158</f>
        <v>0</v>
      </c>
      <c r="C22" s="119">
        <f>'56 kcs lány magas'!B158</f>
        <v>0</v>
      </c>
      <c r="D22" s="63">
        <f>'56 kcs lány magas'!L158</f>
        <v>0</v>
      </c>
    </row>
    <row r="24" spans="1:4" ht="27.75" customHeight="1">
      <c r="B24" s="115" t="str">
        <f>[7]Fedlap!A22</f>
        <v>Szekszárd</v>
      </c>
      <c r="C24" s="116">
        <f>[7]Fedlap!A25</f>
        <v>45189</v>
      </c>
    </row>
    <row r="26" spans="1:4">
      <c r="A26" s="121" t="s">
        <v>53</v>
      </c>
    </row>
    <row r="28" spans="1:4">
      <c r="A28" s="111" t="s">
        <v>25</v>
      </c>
    </row>
    <row r="29" spans="1:4">
      <c r="A29" s="111" t="s">
        <v>26</v>
      </c>
    </row>
  </sheetData>
  <mergeCells count="1">
    <mergeCell ref="C1:D1"/>
  </mergeCells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zoomScaleNormal="100" zoomScalePageLayoutView="85" workbookViewId="0">
      <selection activeCell="B6" sqref="B6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39</v>
      </c>
      <c r="B1" s="139"/>
      <c r="C1" s="139" t="s">
        <v>40</v>
      </c>
      <c r="D1" s="139"/>
      <c r="E1" s="139" t="s">
        <v>42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5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95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4.375</v>
      </c>
      <c r="M6" s="75"/>
      <c r="N6" s="76">
        <f>RANK(L6,'lány távol sorrend'!$D$3:$D$22)</f>
        <v>2</v>
      </c>
      <c r="O6" s="77" t="s">
        <v>24</v>
      </c>
    </row>
    <row r="7" spans="1:15" ht="15">
      <c r="B7" s="57" t="s">
        <v>228</v>
      </c>
      <c r="C7" s="67">
        <v>2007</v>
      </c>
      <c r="D7" s="36">
        <v>4.34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4.34</v>
      </c>
      <c r="L7" s="78"/>
      <c r="M7" s="75"/>
      <c r="N7" s="79"/>
      <c r="O7" s="80"/>
    </row>
    <row r="8" spans="1:15" ht="15">
      <c r="B8" s="57" t="s">
        <v>220</v>
      </c>
      <c r="C8" s="67">
        <v>2008</v>
      </c>
      <c r="D8" s="36">
        <v>4.01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4.01</v>
      </c>
      <c r="L8" s="78"/>
      <c r="M8" s="75"/>
      <c r="N8" s="79"/>
      <c r="O8" s="80"/>
    </row>
    <row r="9" spans="1:15" ht="15">
      <c r="B9" s="57" t="s">
        <v>222</v>
      </c>
      <c r="C9" s="67">
        <v>2008</v>
      </c>
      <c r="D9" s="36">
        <v>4.18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4.18</v>
      </c>
      <c r="L9" s="78"/>
      <c r="M9" s="75"/>
      <c r="N9" s="79"/>
      <c r="O9" s="80"/>
    </row>
    <row r="10" spans="1:15" ht="15">
      <c r="B10" s="57" t="s">
        <v>229</v>
      </c>
      <c r="C10" s="67">
        <v>2007</v>
      </c>
      <c r="D10" s="36">
        <v>4.58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4.58</v>
      </c>
      <c r="L10" s="78"/>
      <c r="M10" s="75"/>
      <c r="N10" s="79"/>
      <c r="O10" s="80"/>
    </row>
    <row r="11" spans="1:15" ht="15">
      <c r="B11" s="57" t="s">
        <v>230</v>
      </c>
      <c r="C11" s="67">
        <v>2006</v>
      </c>
      <c r="D11" s="36">
        <v>4.4000000000000004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4.4000000000000004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231</v>
      </c>
      <c r="C14" s="18" t="s">
        <v>232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4.4849999999999994</v>
      </c>
      <c r="M14" s="75"/>
      <c r="N14" s="76">
        <f>RANK(L14,'lány távol sorrend'!$D$3:$D$22)</f>
        <v>1</v>
      </c>
      <c r="O14" s="77" t="s">
        <v>24</v>
      </c>
    </row>
    <row r="15" spans="1:15" ht="15">
      <c r="B15" s="61" t="s">
        <v>233</v>
      </c>
      <c r="C15" s="37">
        <v>2008</v>
      </c>
      <c r="D15" s="36">
        <v>4.45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4.45</v>
      </c>
      <c r="L15" s="78"/>
      <c r="M15" s="75"/>
      <c r="N15" s="79"/>
      <c r="O15" s="80"/>
    </row>
    <row r="16" spans="1:15" ht="15">
      <c r="B16" s="61" t="s">
        <v>234</v>
      </c>
      <c r="C16" s="37">
        <v>2008</v>
      </c>
      <c r="D16" s="36">
        <v>4.46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4.46</v>
      </c>
      <c r="L16" s="78"/>
      <c r="M16" s="75"/>
      <c r="N16" s="79"/>
      <c r="O16" s="80"/>
    </row>
    <row r="17" spans="1:19" ht="15">
      <c r="B17" s="61" t="s">
        <v>235</v>
      </c>
      <c r="C17" s="37">
        <v>2005</v>
      </c>
      <c r="D17" s="36">
        <v>4.63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4.63</v>
      </c>
      <c r="L17" s="78"/>
      <c r="M17" s="75"/>
      <c r="N17" s="79"/>
      <c r="O17" s="80"/>
    </row>
    <row r="18" spans="1:19" ht="15">
      <c r="B18" s="61" t="s">
        <v>236</v>
      </c>
      <c r="C18" s="37">
        <v>2005</v>
      </c>
      <c r="D18" s="36">
        <v>4.4000000000000004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4.4000000000000004</v>
      </c>
      <c r="L18" s="78"/>
      <c r="M18" s="75"/>
      <c r="N18" s="79"/>
      <c r="O18" s="80"/>
    </row>
    <row r="19" spans="1:19" ht="15">
      <c r="B19" s="61" t="s">
        <v>237</v>
      </c>
      <c r="C19" s="37">
        <v>2006</v>
      </c>
      <c r="D19" s="36">
        <v>4.29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4.29</v>
      </c>
      <c r="L19" s="78"/>
      <c r="M19" s="75"/>
      <c r="N19" s="79"/>
      <c r="O19" s="80"/>
    </row>
    <row r="20" spans="1:19" ht="15">
      <c r="B20" s="60" t="s">
        <v>238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 t="s">
        <v>239</v>
      </c>
      <c r="C22" s="18" t="s">
        <v>232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4.33</v>
      </c>
      <c r="M22" s="75"/>
      <c r="N22" s="76">
        <f>RANK(L22,'lány távol sorrend'!$D$3:$D$22)</f>
        <v>3</v>
      </c>
      <c r="O22" s="81" t="s">
        <v>24</v>
      </c>
    </row>
    <row r="23" spans="1:19" ht="15">
      <c r="B23" s="57" t="s">
        <v>240</v>
      </c>
      <c r="C23" s="35">
        <v>2006</v>
      </c>
      <c r="D23" s="36">
        <v>4.29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4.29</v>
      </c>
      <c r="L23" s="78"/>
      <c r="M23" s="75"/>
      <c r="N23" s="79"/>
      <c r="O23" s="80"/>
    </row>
    <row r="24" spans="1:19" ht="15">
      <c r="B24" s="57" t="s">
        <v>241</v>
      </c>
      <c r="C24" s="35">
        <v>2006</v>
      </c>
      <c r="D24" s="36">
        <v>4.09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4.09</v>
      </c>
      <c r="L24" s="78"/>
      <c r="M24" s="75"/>
      <c r="N24" s="79"/>
      <c r="O24" s="80"/>
    </row>
    <row r="25" spans="1:19" ht="15">
      <c r="B25" s="57" t="s">
        <v>242</v>
      </c>
      <c r="C25" s="35">
        <v>2006</v>
      </c>
      <c r="D25" s="36">
        <v>4.9400000000000004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4.9400000000000004</v>
      </c>
      <c r="L25" s="78"/>
      <c r="M25" s="75"/>
      <c r="N25" s="79"/>
      <c r="O25" s="80"/>
    </row>
    <row r="26" spans="1:19" ht="15">
      <c r="B26" s="57" t="s">
        <v>243</v>
      </c>
      <c r="C26" s="35">
        <v>2007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0</v>
      </c>
      <c r="L26" s="78"/>
      <c r="M26" s="75"/>
      <c r="N26" s="79"/>
      <c r="O26" s="80"/>
    </row>
    <row r="27" spans="1:19" ht="15">
      <c r="B27" s="57" t="s">
        <v>244</v>
      </c>
      <c r="C27" s="35">
        <v>2006</v>
      </c>
      <c r="D27" s="36">
        <v>4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4</v>
      </c>
      <c r="L27" s="78"/>
      <c r="M27" s="75"/>
      <c r="N27" s="79"/>
      <c r="O27" s="80"/>
    </row>
    <row r="28" spans="1:19" ht="15">
      <c r="B28" s="60" t="s">
        <v>245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92</v>
      </c>
      <c r="C30" s="18" t="s">
        <v>69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3.8024999999999998</v>
      </c>
      <c r="M30" s="75"/>
      <c r="N30" s="76">
        <f>RANK(L30,'lány távol sorrend'!$D$3:$D$22)</f>
        <v>5</v>
      </c>
      <c r="O30" s="81" t="s">
        <v>24</v>
      </c>
      <c r="S30" s="38"/>
    </row>
    <row r="31" spans="1:19" ht="15">
      <c r="B31" s="57" t="s">
        <v>224</v>
      </c>
      <c r="C31" s="35">
        <v>2008</v>
      </c>
      <c r="D31" s="36">
        <v>3.72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3.72</v>
      </c>
      <c r="L31" s="78"/>
      <c r="M31" s="75"/>
      <c r="N31" s="79"/>
      <c r="O31" s="80"/>
    </row>
    <row r="32" spans="1:19" ht="15">
      <c r="B32" s="57" t="s">
        <v>225</v>
      </c>
      <c r="C32" s="35">
        <v>2009</v>
      </c>
      <c r="D32" s="36">
        <v>4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4</v>
      </c>
      <c r="L32" s="78"/>
      <c r="M32" s="75"/>
      <c r="N32" s="79"/>
      <c r="O32" s="80"/>
    </row>
    <row r="33" spans="1:15" ht="15">
      <c r="B33" s="57" t="s">
        <v>246</v>
      </c>
      <c r="C33" s="35">
        <v>2009</v>
      </c>
      <c r="D33" s="36">
        <v>3.55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3.55</v>
      </c>
      <c r="L33" s="78"/>
      <c r="M33" s="75"/>
      <c r="N33" s="79"/>
      <c r="O33" s="80"/>
    </row>
    <row r="34" spans="1:15" ht="15">
      <c r="B34" s="57" t="s">
        <v>247</v>
      </c>
      <c r="C34" s="35">
        <v>2008</v>
      </c>
      <c r="D34" s="36">
        <v>3.94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3.94</v>
      </c>
      <c r="L34" s="78"/>
      <c r="M34" s="75"/>
      <c r="N34" s="79"/>
      <c r="O34" s="80"/>
    </row>
    <row r="35" spans="1:15" ht="15">
      <c r="B35" s="57" t="s">
        <v>227</v>
      </c>
      <c r="C35" s="35">
        <v>2006</v>
      </c>
      <c r="D35" s="36">
        <v>2.94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2.94</v>
      </c>
      <c r="L35" s="78"/>
      <c r="M35" s="75"/>
      <c r="N35" s="79"/>
      <c r="O35" s="80"/>
    </row>
    <row r="36" spans="1:15" ht="15">
      <c r="B36" s="60" t="s">
        <v>70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91</v>
      </c>
      <c r="C38" s="18" t="s">
        <v>56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4.2625000000000002</v>
      </c>
      <c r="M38" s="75"/>
      <c r="N38" s="76">
        <f>RANK(L38,'lány távol sorrend'!$D$3:$D$22)</f>
        <v>4</v>
      </c>
      <c r="O38" s="81" t="s">
        <v>24</v>
      </c>
    </row>
    <row r="39" spans="1:15" ht="15">
      <c r="B39" s="57" t="s">
        <v>248</v>
      </c>
      <c r="C39" s="35">
        <v>2005</v>
      </c>
      <c r="D39" s="36">
        <v>3.78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3.78</v>
      </c>
      <c r="L39" s="78"/>
      <c r="M39" s="75"/>
      <c r="N39" s="79"/>
      <c r="O39" s="80"/>
    </row>
    <row r="40" spans="1:15" ht="15">
      <c r="B40" s="57" t="s">
        <v>249</v>
      </c>
      <c r="C40" s="35">
        <v>2005</v>
      </c>
      <c r="D40" s="36">
        <v>4.57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4.57</v>
      </c>
      <c r="L40" s="78"/>
      <c r="M40" s="75"/>
      <c r="N40" s="79"/>
      <c r="O40" s="80"/>
    </row>
    <row r="41" spans="1:15" ht="15">
      <c r="B41" s="57" t="s">
        <v>250</v>
      </c>
      <c r="C41" s="35">
        <v>2006</v>
      </c>
      <c r="D41" s="36">
        <v>3.7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3.7</v>
      </c>
      <c r="L41" s="78"/>
      <c r="M41" s="75"/>
      <c r="N41" s="79"/>
      <c r="O41" s="80"/>
    </row>
    <row r="42" spans="1:15" ht="15">
      <c r="B42" s="57" t="s">
        <v>251</v>
      </c>
      <c r="C42" s="35">
        <v>2006</v>
      </c>
      <c r="D42" s="36">
        <v>4.67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4.67</v>
      </c>
      <c r="L42" s="78"/>
      <c r="M42" s="75"/>
      <c r="N42" s="79"/>
      <c r="O42" s="80"/>
    </row>
    <row r="43" spans="1:15" ht="15">
      <c r="B43" s="57" t="s">
        <v>252</v>
      </c>
      <c r="C43" s="35">
        <v>2008</v>
      </c>
      <c r="D43" s="36">
        <v>4.03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4.03</v>
      </c>
      <c r="L43" s="78"/>
      <c r="M43" s="75"/>
      <c r="N43" s="79"/>
      <c r="O43" s="80"/>
    </row>
    <row r="44" spans="1:15" ht="15">
      <c r="B44" s="60" t="s">
        <v>253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RANK(L46,'lány távol sorrend'!$D$3:$D$22)</f>
        <v>6</v>
      </c>
      <c r="O46" s="81" t="s">
        <v>24</v>
      </c>
    </row>
    <row r="47" spans="1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60" t="s">
        <v>10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RANK(L54,'lány távol sorrend'!$D$3:$D$22)</f>
        <v>6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RANK(L62,'lány távol sorrend'!$D$3:$D$22)</f>
        <v>6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RANK(L70,'lány távol sorrend'!$D$3:$D$22)</f>
        <v>6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távol sorrend'!$D$3:$D$22)</f>
        <v>6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távol sorrend'!$D$3:$D$22)</f>
        <v>6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távol sorrend'!$D$3:$D$22)</f>
        <v>6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távol sorrend'!$D$3:$D$22)</f>
        <v>6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távol sorrend'!$D$3:$D$22)</f>
        <v>6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távol sorrend'!$D$3:$D$22)</f>
        <v>6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távol sorrend'!$D$3:$D$22)</f>
        <v>6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távol sorrend'!$D$3:$D$22)</f>
        <v>6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távol sorrend'!$D$3:$D$22)</f>
        <v>6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távol sorrend'!$D$3:$D$22)</f>
        <v>6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távol sorrend'!$D$3:$D$22)</f>
        <v>6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61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60" priority="2" operator="between">
      <formula>2003</formula>
      <formula>2008</formula>
    </cfRule>
  </conditionalFormatting>
  <conditionalFormatting sqref="C12:I14 C20:I22 C28:I30 C36:I38 C44:I46 C52:I54 C60:I62 C68:I70">
    <cfRule type="cellIs" dxfId="59" priority="15" operator="between">
      <formula>2002</formula>
      <formula>2007</formula>
    </cfRule>
  </conditionalFormatting>
  <conditionalFormatting sqref="C76:I78">
    <cfRule type="cellIs" dxfId="58" priority="14" operator="between">
      <formula>2002</formula>
      <formula>2007</formula>
    </cfRule>
  </conditionalFormatting>
  <conditionalFormatting sqref="C84:I86">
    <cfRule type="cellIs" dxfId="57" priority="13" operator="between">
      <formula>2002</formula>
      <formula>2007</formula>
    </cfRule>
  </conditionalFormatting>
  <conditionalFormatting sqref="C92:I94">
    <cfRule type="cellIs" dxfId="56" priority="12" operator="between">
      <formula>2002</formula>
      <formula>2007</formula>
    </cfRule>
  </conditionalFormatting>
  <conditionalFormatting sqref="C100:I102">
    <cfRule type="cellIs" dxfId="55" priority="11" operator="between">
      <formula>2002</formula>
      <formula>2007</formula>
    </cfRule>
  </conditionalFormatting>
  <conditionalFormatting sqref="C108:I110">
    <cfRule type="cellIs" dxfId="54" priority="10" operator="between">
      <formula>2002</formula>
      <formula>2007</formula>
    </cfRule>
  </conditionalFormatting>
  <conditionalFormatting sqref="C116:I118">
    <cfRule type="cellIs" dxfId="53" priority="9" operator="between">
      <formula>2002</formula>
      <formula>2007</formula>
    </cfRule>
  </conditionalFormatting>
  <conditionalFormatting sqref="C124:I126">
    <cfRule type="cellIs" dxfId="52" priority="8" operator="between">
      <formula>2002</formula>
      <formula>2007</formula>
    </cfRule>
  </conditionalFormatting>
  <conditionalFormatting sqref="C132:I134">
    <cfRule type="cellIs" dxfId="51" priority="7" operator="between">
      <formula>2002</formula>
      <formula>2007</formula>
    </cfRule>
  </conditionalFormatting>
  <conditionalFormatting sqref="C140:I142">
    <cfRule type="cellIs" dxfId="50" priority="6" operator="between">
      <formula>2002</formula>
      <formula>2007</formula>
    </cfRule>
  </conditionalFormatting>
  <conditionalFormatting sqref="C148:I150">
    <cfRule type="cellIs" dxfId="49" priority="5" operator="between">
      <formula>2002</formula>
      <formula>2007</formula>
    </cfRule>
  </conditionalFormatting>
  <conditionalFormatting sqref="C156:I158">
    <cfRule type="cellIs" dxfId="48" priority="4" operator="between">
      <formula>2002</formula>
      <formula>2007</formula>
    </cfRule>
  </conditionalFormatting>
  <conditionalFormatting sqref="C164:I248">
    <cfRule type="cellIs" dxfId="47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9D23ED-EAA5-4493-9A97-654BF599CFEE}">
          <x14:formula1>
            <xm:f>'lány távol sorrend'!$H$3:$H$10</xm:f>
          </x14:formula1>
          <xm:sqref>E1:O1</xm:sqref>
        </x14:dataValidation>
        <x14:dataValidation type="list" allowBlank="1" showInputMessage="1" showErrorMessage="1" xr:uid="{004C4535-B4E9-4A2F-9A09-12D5C8F272FA}">
          <x14:formula1>
            <xm:f>'lány távol sorrend'!$J$3:$J$4</xm:f>
          </x14:formula1>
          <xm:sqref>A1:B1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Normal="100" workbookViewId="0">
      <selection activeCell="C4" sqref="C4"/>
    </sheetView>
  </sheetViews>
  <sheetFormatPr defaultRowHeight="12.75"/>
  <cols>
    <col min="1" max="1" width="8" customWidth="1"/>
    <col min="2" max="2" width="12.28515625" bestFit="1" customWidth="1"/>
    <col min="3" max="3" width="90" bestFit="1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'56 kcs lány távol'!A1:M1</f>
        <v>Lány</v>
      </c>
      <c r="B1" s="72" t="str">
        <f>'56 kcs lány távol'!C1</f>
        <v>V-VI.</v>
      </c>
      <c r="C1" s="140" t="str">
        <f>'56 kcs lány távol'!E1</f>
        <v>Távolugrás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'56 kcs lány távol'!C14</f>
        <v>Dombóvár</v>
      </c>
      <c r="C3" s="65" t="str">
        <f>'56 kcs lány távol'!B14</f>
        <v>Dombóvári Illyés Gyula Gimnázium</v>
      </c>
      <c r="D3" s="66">
        <f>'56 kcs lány távol'!L14</f>
        <v>4.4849999999999994</v>
      </c>
      <c r="H3" t="s">
        <v>43</v>
      </c>
      <c r="J3" t="s">
        <v>38</v>
      </c>
    </row>
    <row r="4" spans="1:10">
      <c r="A4" s="64" t="s">
        <v>1</v>
      </c>
      <c r="B4" s="65" t="str">
        <f>'56 kcs lány távol'!C6</f>
        <v>Bonyhád</v>
      </c>
      <c r="C4" s="65" t="str">
        <f>'56 kcs lány távol'!B6</f>
        <v>Bonyhádi Petőfi Sándor Evangélikus Gimnázium, Kollégium, Általános Iskola és Alapfokú Művészeti Iskola</v>
      </c>
      <c r="D4" s="66">
        <f>'56 kcs lány távol'!L6</f>
        <v>4.375</v>
      </c>
      <c r="H4" t="s">
        <v>42</v>
      </c>
      <c r="J4" t="s">
        <v>39</v>
      </c>
    </row>
    <row r="5" spans="1:10">
      <c r="A5" s="64" t="s">
        <v>2</v>
      </c>
      <c r="B5" s="65" t="str">
        <f>'56 kcs lány távol'!C22</f>
        <v>Dombóvár</v>
      </c>
      <c r="C5" s="65" t="str">
        <f>'56 kcs lány távol'!B22</f>
        <v>Tolna Megyei SZC Apáczai Csere János Technikum és Kollégium</v>
      </c>
      <c r="D5" s="66">
        <f>'56 kcs lány távol'!L22</f>
        <v>4.33</v>
      </c>
      <c r="H5" t="s">
        <v>47</v>
      </c>
    </row>
    <row r="6" spans="1:10">
      <c r="A6" s="64" t="s">
        <v>3</v>
      </c>
      <c r="B6" s="65" t="str">
        <f>'56 kcs lány távol'!C38</f>
        <v>Szekszárd</v>
      </c>
      <c r="C6" s="65" t="str">
        <f>'56 kcs lány távol'!B38</f>
        <v>Szekszárdi Garay János Gimnázium</v>
      </c>
      <c r="D6" s="66">
        <f>'56 kcs lány távol'!L38</f>
        <v>4.2625000000000002</v>
      </c>
      <c r="H6" t="s">
        <v>45</v>
      </c>
    </row>
    <row r="7" spans="1:10">
      <c r="A7" s="64" t="s">
        <v>4</v>
      </c>
      <c r="B7" s="65" t="str">
        <f>'56 kcs lány távol'!C30</f>
        <v>Tolna</v>
      </c>
      <c r="C7" s="65" t="str">
        <f>'56 kcs lány távol'!B30</f>
        <v>Tolnai Szent István Katolikus Gimnázium</v>
      </c>
      <c r="D7" s="66">
        <f>'56 kcs lány távol'!L30</f>
        <v>3.8024999999999998</v>
      </c>
      <c r="H7" t="s">
        <v>46</v>
      </c>
    </row>
    <row r="8" spans="1:10">
      <c r="A8" s="64" t="s">
        <v>5</v>
      </c>
      <c r="B8" s="65">
        <f>'56 kcs lány távol'!C46</f>
        <v>0</v>
      </c>
      <c r="C8" s="65">
        <f>'56 kcs lány távol'!B46</f>
        <v>0</v>
      </c>
      <c r="D8" s="66">
        <f>'56 kcs lány távol'!L46</f>
        <v>0</v>
      </c>
      <c r="H8" t="s">
        <v>48</v>
      </c>
    </row>
    <row r="9" spans="1:10">
      <c r="A9" s="64" t="s">
        <v>6</v>
      </c>
      <c r="B9" s="65">
        <f>'56 kcs lány távol'!C54</f>
        <v>0</v>
      </c>
      <c r="C9" s="65">
        <f>'56 kcs lány távol'!B54</f>
        <v>0</v>
      </c>
      <c r="D9" s="66">
        <f>'56 kcs lány távol'!L54</f>
        <v>0</v>
      </c>
      <c r="H9" t="s">
        <v>49</v>
      </c>
    </row>
    <row r="10" spans="1:10">
      <c r="A10" s="64" t="s">
        <v>7</v>
      </c>
      <c r="B10" s="65">
        <f>'56 kcs lány távol'!C62</f>
        <v>0</v>
      </c>
      <c r="C10" s="65">
        <f>'56 kcs lány távol'!B62</f>
        <v>0</v>
      </c>
      <c r="D10" s="66">
        <f>'56 kcs lány távol'!L62</f>
        <v>0</v>
      </c>
      <c r="H10" t="s">
        <v>50</v>
      </c>
    </row>
    <row r="11" spans="1:10">
      <c r="A11" s="64" t="s">
        <v>17</v>
      </c>
      <c r="B11" s="65">
        <f>'56 kcs lány távol'!C70</f>
        <v>0</v>
      </c>
      <c r="C11" s="65">
        <f>'56 kcs lány távol'!B70</f>
        <v>0</v>
      </c>
      <c r="D11" s="66">
        <f>'56 kcs lány távol'!L70</f>
        <v>0</v>
      </c>
    </row>
    <row r="12" spans="1:10">
      <c r="A12" s="64" t="s">
        <v>18</v>
      </c>
      <c r="B12" s="65">
        <f>'56 kcs lány távol'!C78</f>
        <v>0</v>
      </c>
      <c r="C12" s="65">
        <f>'56 kcs lány távol'!B78</f>
        <v>0</v>
      </c>
      <c r="D12" s="66">
        <f>'56 kcs lány távol'!L78</f>
        <v>0</v>
      </c>
    </row>
    <row r="13" spans="1:10">
      <c r="A13" s="64" t="s">
        <v>19</v>
      </c>
      <c r="B13" s="65">
        <f>'56 kcs lány távol'!C86</f>
        <v>0</v>
      </c>
      <c r="C13" s="65">
        <f>'56 kcs lány távol'!B86</f>
        <v>0</v>
      </c>
      <c r="D13" s="66">
        <f>'56 kcs lány távol'!L86</f>
        <v>0</v>
      </c>
    </row>
    <row r="14" spans="1:10">
      <c r="A14" s="64" t="s">
        <v>20</v>
      </c>
      <c r="B14" s="65">
        <f>'56 kcs lány távol'!C94</f>
        <v>0</v>
      </c>
      <c r="C14" s="65">
        <f>'56 kcs lány távol'!B94</f>
        <v>0</v>
      </c>
      <c r="D14" s="66">
        <f>'56 kcs lány távol'!L94</f>
        <v>0</v>
      </c>
    </row>
    <row r="15" spans="1:10">
      <c r="A15" s="64" t="s">
        <v>21</v>
      </c>
      <c r="B15" s="65">
        <f>'56 kcs lány távol'!C102</f>
        <v>0</v>
      </c>
      <c r="C15" s="65">
        <f>'56 kcs lány távol'!B102</f>
        <v>0</v>
      </c>
      <c r="D15" s="66">
        <f>'56 kcs lány távol'!L102</f>
        <v>0</v>
      </c>
    </row>
    <row r="16" spans="1:10">
      <c r="A16" s="64" t="s">
        <v>22</v>
      </c>
      <c r="B16" s="65">
        <f>'56 kcs lány távol'!C110</f>
        <v>0</v>
      </c>
      <c r="C16" s="65">
        <f>'56 kcs lány távol'!B110</f>
        <v>0</v>
      </c>
      <c r="D16" s="66">
        <f>'56 kcs lány távol'!L110</f>
        <v>0</v>
      </c>
    </row>
    <row r="17" spans="1:4">
      <c r="A17" s="64" t="s">
        <v>23</v>
      </c>
      <c r="B17" s="65">
        <f>'56 kcs lány távol'!C118</f>
        <v>0</v>
      </c>
      <c r="C17" s="65">
        <v>0</v>
      </c>
      <c r="D17" s="66">
        <f>'56 kcs lány távol'!L118</f>
        <v>0</v>
      </c>
    </row>
    <row r="18" spans="1:4">
      <c r="A18" s="64" t="s">
        <v>29</v>
      </c>
      <c r="B18" s="65">
        <f>'56 kcs lány távol'!C126</f>
        <v>0</v>
      </c>
      <c r="C18" s="65">
        <f>'56 kcs lány távol'!B126</f>
        <v>0</v>
      </c>
      <c r="D18" s="66">
        <f>'56 kcs lány távol'!L126</f>
        <v>0</v>
      </c>
    </row>
    <row r="19" spans="1:4">
      <c r="A19" s="64" t="s">
        <v>30</v>
      </c>
      <c r="B19" s="65">
        <f>'56 kcs lány távol'!C134</f>
        <v>0</v>
      </c>
      <c r="C19" s="65">
        <f>'56 kcs lány távol'!B134</f>
        <v>0</v>
      </c>
      <c r="D19" s="66">
        <f>'56 kcs lány távol'!L134</f>
        <v>0</v>
      </c>
    </row>
    <row r="20" spans="1:4">
      <c r="A20" s="64" t="s">
        <v>31</v>
      </c>
      <c r="B20" s="65">
        <f>'56 kcs lány távol'!C142</f>
        <v>0</v>
      </c>
      <c r="C20" s="65">
        <f>'56 kcs lány távol'!B142</f>
        <v>0</v>
      </c>
      <c r="D20" s="66">
        <f>'56 kcs lány távol'!L142</f>
        <v>0</v>
      </c>
    </row>
    <row r="21" spans="1:4">
      <c r="A21" s="64" t="s">
        <v>32</v>
      </c>
      <c r="B21" s="65">
        <f>'56 kcs lány távol'!C150</f>
        <v>0</v>
      </c>
      <c r="C21" s="65">
        <f>'56 kcs lány távol'!B150</f>
        <v>0</v>
      </c>
      <c r="D21" s="66">
        <f>'56 kcs lány távol'!L150</f>
        <v>0</v>
      </c>
    </row>
    <row r="22" spans="1:4">
      <c r="A22" s="64" t="s">
        <v>33</v>
      </c>
      <c r="B22" s="65">
        <f>'56 kcs lány távol'!C158</f>
        <v>0</v>
      </c>
      <c r="C22" s="65">
        <f>'56 kcs lány távol'!B158</f>
        <v>0</v>
      </c>
      <c r="D22" s="66">
        <f>'56 kcs lány távol'!L158</f>
        <v>0</v>
      </c>
    </row>
    <row r="24" spans="1:4" ht="27.75" customHeight="1">
      <c r="B24" s="69" t="str">
        <f>[8]Fedlap!A22</f>
        <v>Szekszárd</v>
      </c>
      <c r="C24" s="70">
        <f>[8]Fedlap!A25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mergeCells count="1">
    <mergeCell ref="C1:D1"/>
  </mergeCells>
  <phoneticPr fontId="18" type="noConversion"/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zoomScaleNormal="100" zoomScalePageLayoutView="85" workbookViewId="0">
      <selection activeCell="B16" sqref="B16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38</v>
      </c>
      <c r="B1" s="139"/>
      <c r="C1" s="139" t="s">
        <v>40</v>
      </c>
      <c r="D1" s="139"/>
      <c r="E1" s="139" t="s">
        <v>43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5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89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1.6374999999999997</v>
      </c>
      <c r="M6" s="75"/>
      <c r="N6" s="76">
        <f>RANK(L6,'fiú magas sorrend'!$D$3:$D$22)</f>
        <v>2</v>
      </c>
      <c r="O6" s="77" t="s">
        <v>24</v>
      </c>
    </row>
    <row r="7" spans="1:15" ht="15">
      <c r="B7" s="57" t="s">
        <v>82</v>
      </c>
      <c r="C7" s="67">
        <v>2005</v>
      </c>
      <c r="D7" s="36">
        <v>1.65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1.65</v>
      </c>
      <c r="L7" s="78"/>
      <c r="M7" s="75"/>
      <c r="N7" s="79"/>
      <c r="O7" s="80"/>
    </row>
    <row r="8" spans="1:15" ht="15">
      <c r="B8" s="57" t="s">
        <v>59</v>
      </c>
      <c r="C8" s="67">
        <v>2005</v>
      </c>
      <c r="D8" s="36">
        <v>1.4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66" si="0">MAX(D8:I8)</f>
        <v>1.4</v>
      </c>
      <c r="L8" s="78"/>
      <c r="M8" s="75"/>
      <c r="N8" s="79"/>
      <c r="O8" s="80"/>
    </row>
    <row r="9" spans="1:15" ht="15">
      <c r="B9" s="57" t="s">
        <v>83</v>
      </c>
      <c r="C9" s="67">
        <v>2005</v>
      </c>
      <c r="D9" s="36">
        <v>1.8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1.8</v>
      </c>
      <c r="L9" s="78"/>
      <c r="M9" s="75"/>
      <c r="N9" s="79"/>
      <c r="O9" s="80"/>
    </row>
    <row r="10" spans="1:15" ht="15">
      <c r="B10" s="57" t="s">
        <v>60</v>
      </c>
      <c r="C10" s="67">
        <v>2006</v>
      </c>
      <c r="D10" s="36">
        <v>1.45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1.45</v>
      </c>
      <c r="L10" s="78"/>
      <c r="M10" s="75"/>
      <c r="N10" s="79"/>
      <c r="O10" s="80"/>
    </row>
    <row r="11" spans="1:15" ht="15">
      <c r="B11" s="57" t="s">
        <v>61</v>
      </c>
      <c r="C11" s="67">
        <v>2007</v>
      </c>
      <c r="D11" s="36">
        <v>1.65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1.65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93</v>
      </c>
      <c r="C14" s="18" t="s">
        <v>62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1.5625</v>
      </c>
      <c r="M14" s="75"/>
      <c r="N14" s="76">
        <f>RANK(L14,'fiú magas sorrend'!$D$3:$D$22)</f>
        <v>3</v>
      </c>
      <c r="O14" s="77" t="s">
        <v>24</v>
      </c>
    </row>
    <row r="15" spans="1:15" ht="15">
      <c r="B15" s="61" t="s">
        <v>64</v>
      </c>
      <c r="C15" s="37">
        <v>2005</v>
      </c>
      <c r="D15" s="36">
        <v>1.65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1.65</v>
      </c>
      <c r="L15" s="78"/>
      <c r="M15" s="75"/>
      <c r="N15" s="79"/>
      <c r="O15" s="80"/>
    </row>
    <row r="16" spans="1:15" ht="15">
      <c r="B16" s="61" t="s">
        <v>65</v>
      </c>
      <c r="C16" s="37">
        <v>2005</v>
      </c>
      <c r="D16" s="36">
        <v>1.5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1.5</v>
      </c>
      <c r="L16" s="78"/>
      <c r="M16" s="75"/>
      <c r="N16" s="79"/>
      <c r="O16" s="80"/>
    </row>
    <row r="17" spans="1:19" ht="15">
      <c r="B17" s="61" t="s">
        <v>66</v>
      </c>
      <c r="C17" s="37">
        <v>2006</v>
      </c>
      <c r="D17" s="36">
        <v>1.6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1.6</v>
      </c>
      <c r="L17" s="78"/>
      <c r="M17" s="75"/>
      <c r="N17" s="79"/>
      <c r="O17" s="80"/>
    </row>
    <row r="18" spans="1:19" ht="15">
      <c r="B18" s="61" t="s">
        <v>67</v>
      </c>
      <c r="C18" s="37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0</v>
      </c>
      <c r="L18" s="78"/>
      <c r="M18" s="75"/>
      <c r="N18" s="79"/>
      <c r="O18" s="80"/>
    </row>
    <row r="19" spans="1:19" ht="15">
      <c r="B19" s="61" t="s">
        <v>68</v>
      </c>
      <c r="C19" s="37">
        <v>2005</v>
      </c>
      <c r="D19" s="36">
        <v>1.5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1.5</v>
      </c>
      <c r="L19" s="78"/>
      <c r="M19" s="75"/>
      <c r="N19" s="79"/>
      <c r="O19" s="80"/>
    </row>
    <row r="20" spans="1:19" ht="15">
      <c r="B20" s="60" t="s">
        <v>63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 t="s">
        <v>92</v>
      </c>
      <c r="C22" s="18" t="s">
        <v>69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1.1125</v>
      </c>
      <c r="M22" s="75"/>
      <c r="N22" s="76">
        <f>RANK(L22,'fiú magas sorrend'!$D$3:$D$22)</f>
        <v>5</v>
      </c>
      <c r="O22" s="81" t="s">
        <v>24</v>
      </c>
    </row>
    <row r="23" spans="1:19" ht="15">
      <c r="B23" s="57" t="s">
        <v>71</v>
      </c>
      <c r="C23" s="35">
        <v>2006</v>
      </c>
      <c r="D23" s="36">
        <v>1.45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1.45</v>
      </c>
      <c r="L23" s="78"/>
      <c r="M23" s="75"/>
      <c r="N23" s="79"/>
      <c r="O23" s="80"/>
    </row>
    <row r="24" spans="1:19" ht="15">
      <c r="B24" s="57" t="s">
        <v>72</v>
      </c>
      <c r="C24" s="35">
        <v>2006</v>
      </c>
      <c r="D24" s="36">
        <v>1.45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1.45</v>
      </c>
      <c r="L24" s="78"/>
      <c r="M24" s="75"/>
      <c r="N24" s="79"/>
      <c r="O24" s="80"/>
    </row>
    <row r="25" spans="1:19" ht="15">
      <c r="B25" s="57" t="s">
        <v>73</v>
      </c>
      <c r="C25" s="35">
        <v>2005</v>
      </c>
      <c r="D25" s="36">
        <v>1.55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1.55</v>
      </c>
      <c r="L25" s="78"/>
      <c r="M25" s="75"/>
      <c r="N25" s="79"/>
      <c r="O25" s="80"/>
    </row>
    <row r="26" spans="1:19" ht="15">
      <c r="B26" s="57" t="s">
        <v>74</v>
      </c>
      <c r="C26" s="35">
        <v>2006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0</v>
      </c>
      <c r="L26" s="78"/>
      <c r="M26" s="75"/>
      <c r="N26" s="79"/>
      <c r="O26" s="80"/>
    </row>
    <row r="27" spans="1:19" ht="15">
      <c r="B27" s="57" t="s">
        <v>75</v>
      </c>
      <c r="C27" s="35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0</v>
      </c>
      <c r="L27" s="78"/>
      <c r="M27" s="75"/>
      <c r="N27" s="79"/>
      <c r="O27" s="80"/>
    </row>
    <row r="28" spans="1:19" ht="15">
      <c r="B28" s="60" t="s">
        <v>70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91</v>
      </c>
      <c r="C30" s="18" t="s">
        <v>56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1.65</v>
      </c>
      <c r="M30" s="75"/>
      <c r="N30" s="76">
        <f>RANK(L30,'fiú magas sorrend'!$D$3:$D$22)</f>
        <v>1</v>
      </c>
      <c r="O30" s="81" t="s">
        <v>24</v>
      </c>
      <c r="S30" s="38"/>
    </row>
    <row r="31" spans="1:19" ht="15">
      <c r="B31" s="57" t="s">
        <v>76</v>
      </c>
      <c r="C31" s="35">
        <v>2009</v>
      </c>
      <c r="D31" s="36">
        <v>1.7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1.7</v>
      </c>
      <c r="L31" s="78"/>
      <c r="M31" s="75"/>
      <c r="N31" s="79"/>
      <c r="O31" s="80"/>
    </row>
    <row r="32" spans="1:19" ht="15">
      <c r="B32" s="57" t="s">
        <v>77</v>
      </c>
      <c r="C32" s="35">
        <v>2008</v>
      </c>
      <c r="D32" s="36">
        <v>1.55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1.55</v>
      </c>
      <c r="L32" s="78"/>
      <c r="M32" s="75"/>
      <c r="N32" s="79"/>
      <c r="O32" s="80"/>
    </row>
    <row r="33" spans="1:15" ht="15">
      <c r="B33" s="57" t="s">
        <v>78</v>
      </c>
      <c r="C33" s="35">
        <v>2006</v>
      </c>
      <c r="D33" s="36">
        <v>1.65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1.65</v>
      </c>
      <c r="L33" s="78"/>
      <c r="M33" s="75"/>
      <c r="N33" s="79"/>
      <c r="O33" s="80"/>
    </row>
    <row r="34" spans="1:15" ht="15">
      <c r="B34" s="57" t="s">
        <v>79</v>
      </c>
      <c r="C34" s="35">
        <v>2008</v>
      </c>
      <c r="D34" s="36">
        <v>1.5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1.5</v>
      </c>
      <c r="L34" s="78"/>
      <c r="M34" s="75"/>
      <c r="N34" s="79"/>
      <c r="O34" s="80"/>
    </row>
    <row r="35" spans="1:15" ht="15">
      <c r="B35" s="57" t="s">
        <v>80</v>
      </c>
      <c r="C35" s="35">
        <v>2008</v>
      </c>
      <c r="D35" s="36">
        <v>1.7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1.7</v>
      </c>
      <c r="L35" s="78"/>
      <c r="M35" s="75"/>
      <c r="N35" s="79"/>
      <c r="O35" s="80"/>
    </row>
    <row r="36" spans="1:15" ht="15">
      <c r="L36" s="78"/>
      <c r="M36" s="75"/>
      <c r="N36" s="79"/>
      <c r="O36" s="80"/>
    </row>
    <row r="37" spans="1:15" ht="15.75" thickBot="1">
      <c r="B37" s="60" t="s">
        <v>81</v>
      </c>
      <c r="L37" s="78"/>
      <c r="M37" s="75"/>
      <c r="N37" s="79"/>
      <c r="O37" s="80"/>
    </row>
    <row r="38" spans="1:15" s="34" customFormat="1" ht="26.25" thickBot="1">
      <c r="A38" s="33" t="s">
        <v>4</v>
      </c>
      <c r="B38" s="62" t="s">
        <v>90</v>
      </c>
      <c r="C38" s="18" t="s">
        <v>56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1.4750000000000001</v>
      </c>
      <c r="M38" s="75"/>
      <c r="N38" s="76">
        <f>RANK(L38,'fiú magas sorrend'!$D$3:$D$22)</f>
        <v>4</v>
      </c>
      <c r="O38" s="81" t="s">
        <v>24</v>
      </c>
    </row>
    <row r="39" spans="1:15" ht="15">
      <c r="B39" s="57" t="s">
        <v>84</v>
      </c>
      <c r="C39" s="35">
        <v>2005</v>
      </c>
      <c r="D39" s="36">
        <v>1.5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1.5</v>
      </c>
      <c r="L39" s="78"/>
      <c r="M39" s="75"/>
      <c r="N39" s="79"/>
      <c r="O39" s="80"/>
    </row>
    <row r="40" spans="1:15" ht="15">
      <c r="B40" s="57" t="s">
        <v>85</v>
      </c>
      <c r="C40" s="35">
        <v>2005</v>
      </c>
      <c r="D40" s="36">
        <v>1.4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1.4</v>
      </c>
      <c r="L40" s="78"/>
      <c r="M40" s="75"/>
      <c r="N40" s="79"/>
      <c r="O40" s="80"/>
    </row>
    <row r="41" spans="1:15" ht="15">
      <c r="B41" s="57" t="s">
        <v>86</v>
      </c>
      <c r="C41" s="35">
        <v>2008</v>
      </c>
      <c r="D41" s="36">
        <v>1.4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1.4</v>
      </c>
      <c r="L41" s="78"/>
      <c r="M41" s="75"/>
      <c r="N41" s="79"/>
      <c r="O41" s="80"/>
    </row>
    <row r="42" spans="1:15" ht="15">
      <c r="B42" s="57" t="s">
        <v>87</v>
      </c>
      <c r="C42" s="35">
        <v>2005</v>
      </c>
      <c r="D42" s="36">
        <v>1.5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1.5</v>
      </c>
      <c r="L42" s="78"/>
      <c r="M42" s="75"/>
      <c r="N42" s="79"/>
      <c r="O42" s="80"/>
    </row>
    <row r="43" spans="1:15" ht="15">
      <c r="B43" s="57" t="s">
        <v>88</v>
      </c>
      <c r="C43" s="35">
        <v>2009</v>
      </c>
      <c r="D43" s="36">
        <v>1.5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1.5</v>
      </c>
      <c r="L43" s="78"/>
      <c r="M43" s="75"/>
      <c r="N43" s="79"/>
      <c r="O43" s="80"/>
    </row>
    <row r="44" spans="1:15" ht="15">
      <c r="B44" s="60" t="s">
        <v>58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RANK(L46,'fiú magas sorrend'!$D$3:$D$22)</f>
        <v>6</v>
      </c>
      <c r="O46" s="81" t="s">
        <v>24</v>
      </c>
    </row>
    <row r="47" spans="1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60" t="s">
        <v>10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RANK(L54,'fiú magas sorrend'!$D$3:$D$22)</f>
        <v>6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RANK(L62,'fiú magas sorrend'!$D$3:$D$22)</f>
        <v>6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ref="J67:J123" si="1">MAX(D67:I67)</f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RANK(L70,'fiú magas sorrend'!$D$3:$D$22)</f>
        <v>6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RANK(L78,'fiú magas sorrend'!$D$3:$D$22)</f>
        <v>6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RANK(L86,'fiú magas sorrend'!$D$3:$D$22)</f>
        <v>6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RANK(L94,'fiú magas sorrend'!$D$3:$D$22)</f>
        <v>6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RANK(L102,'fiú magas sorrend'!$D$3:$D$22)</f>
        <v>6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RANK(L110,'fiú magas sorrend'!$D$3:$D$22)</f>
        <v>6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RANK(L118,'fiú magas sorrend'!$D$3:$D$22)</f>
        <v>6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RANK(L126,'fiú magas sorrend'!$D$3:$D$22)</f>
        <v>6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RANK(L134,'fiú magas sorrend'!$D$3:$D$22)</f>
        <v>6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RANK(L142,'fiú magas sorrend'!$D$3:$D$22)</f>
        <v>6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RANK(L150,'fiú magas sorrend'!$D$3:$D$22)</f>
        <v>6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RANK(L158,'fiú magas sorrend'!$D$3:$D$22)</f>
        <v>6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N3:O4"/>
    <mergeCell ref="A2:O2"/>
    <mergeCell ref="A1:B1"/>
    <mergeCell ref="C1:D1"/>
    <mergeCell ref="E1:O1"/>
  </mergeCells>
  <phoneticPr fontId="0" type="noConversion"/>
  <conditionalFormatting sqref="C1:C1048576">
    <cfRule type="cellIs" dxfId="153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152" priority="6" operator="between">
      <formula>2003</formula>
      <formula>2008</formula>
    </cfRule>
  </conditionalFormatting>
  <conditionalFormatting sqref="C12:I14 C20:I22 C28:I30 C36:I38 C44:I46 C52:I54 C60:I62 C68:I70">
    <cfRule type="cellIs" dxfId="151" priority="24" operator="between">
      <formula>2002</formula>
      <formula>2007</formula>
    </cfRule>
  </conditionalFormatting>
  <conditionalFormatting sqref="C76:I78">
    <cfRule type="cellIs" dxfId="150" priority="23" operator="between">
      <formula>2002</formula>
      <formula>2007</formula>
    </cfRule>
  </conditionalFormatting>
  <conditionalFormatting sqref="C84:I86">
    <cfRule type="cellIs" dxfId="149" priority="22" operator="between">
      <formula>2002</formula>
      <formula>2007</formula>
    </cfRule>
  </conditionalFormatting>
  <conditionalFormatting sqref="C92:I94">
    <cfRule type="cellIs" dxfId="148" priority="21" operator="between">
      <formula>2002</formula>
      <formula>2007</formula>
    </cfRule>
  </conditionalFormatting>
  <conditionalFormatting sqref="C100:I102">
    <cfRule type="cellIs" dxfId="147" priority="20" operator="between">
      <formula>2002</formula>
      <formula>2007</formula>
    </cfRule>
  </conditionalFormatting>
  <conditionalFormatting sqref="C108:I110">
    <cfRule type="cellIs" dxfId="146" priority="19" operator="between">
      <formula>2002</formula>
      <formula>2007</formula>
    </cfRule>
  </conditionalFormatting>
  <conditionalFormatting sqref="C116:I118">
    <cfRule type="cellIs" dxfId="145" priority="18" operator="between">
      <formula>2002</formula>
      <formula>2007</formula>
    </cfRule>
  </conditionalFormatting>
  <conditionalFormatting sqref="C124:I126">
    <cfRule type="cellIs" dxfId="144" priority="16" operator="between">
      <formula>2002</formula>
      <formula>2007</formula>
    </cfRule>
  </conditionalFormatting>
  <conditionalFormatting sqref="C132:I134">
    <cfRule type="cellIs" dxfId="143" priority="14" operator="between">
      <formula>2002</formula>
      <formula>2007</formula>
    </cfRule>
  </conditionalFormatting>
  <conditionalFormatting sqref="C140:I142">
    <cfRule type="cellIs" dxfId="142" priority="12" operator="between">
      <formula>2002</formula>
      <formula>2007</formula>
    </cfRule>
  </conditionalFormatting>
  <conditionalFormatting sqref="C148:I150">
    <cfRule type="cellIs" dxfId="141" priority="10" operator="between">
      <formula>2002</formula>
      <formula>2007</formula>
    </cfRule>
  </conditionalFormatting>
  <conditionalFormatting sqref="C156:I158">
    <cfRule type="cellIs" dxfId="140" priority="8" operator="between">
      <formula>2002</formula>
      <formula>2007</formula>
    </cfRule>
  </conditionalFormatting>
  <conditionalFormatting sqref="C164:I248">
    <cfRule type="cellIs" dxfId="139" priority="7" operator="between">
      <formula>2002</formula>
      <formula>2007</formula>
    </cfRule>
  </conditionalFormatting>
  <printOptions horizontalCentered="1"/>
  <pageMargins left="0.31496062992125984" right="0.31496062992125984" top="0.9055118110236221" bottom="0.15748031496062992" header="0.51181102362204722" footer="0.11811023622047245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7" max="14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D3D637-3519-4C50-9684-0745B1B6764A}">
          <x14:formula1>
            <xm:f>'fiú magas sorrend'!$J$3:$J$4</xm:f>
          </x14:formula1>
          <xm:sqref>A1:B1</xm:sqref>
        </x14:dataValidation>
        <x14:dataValidation type="list" allowBlank="1" showInputMessage="1" showErrorMessage="1" xr:uid="{F97D22EB-48C5-4D6E-8F0D-A4F77F76DF69}">
          <x14:formula1>
            <xm:f>'fiú magas sorrend'!$H$3:$H$10</xm:f>
          </x14:formula1>
          <xm:sqref>E1:O1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zoomScaleNormal="100" zoomScalePageLayoutView="85" workbookViewId="0">
      <selection activeCell="B6" sqref="B6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39</v>
      </c>
      <c r="B1" s="139"/>
      <c r="C1" s="139" t="s">
        <v>40</v>
      </c>
      <c r="D1" s="139"/>
      <c r="E1" s="139" t="s">
        <v>47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4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95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7.9450000000000012</v>
      </c>
      <c r="M6" s="75"/>
      <c r="N6" s="76">
        <f>RANK(L6,'lány súly sorrend'!$D$3:$D$22)</f>
        <v>1</v>
      </c>
      <c r="O6" s="77" t="s">
        <v>24</v>
      </c>
    </row>
    <row r="7" spans="1:15" ht="15">
      <c r="B7" s="57" t="s">
        <v>254</v>
      </c>
      <c r="C7" s="67">
        <v>2005</v>
      </c>
      <c r="D7" s="36">
        <v>8.5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8.5</v>
      </c>
      <c r="L7" s="78"/>
      <c r="M7" s="75"/>
      <c r="N7" s="79"/>
      <c r="O7" s="80"/>
    </row>
    <row r="8" spans="1:15" ht="15">
      <c r="B8" s="57" t="s">
        <v>255</v>
      </c>
      <c r="C8" s="67">
        <v>2005</v>
      </c>
      <c r="D8" s="36">
        <v>7.78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7.78</v>
      </c>
      <c r="L8" s="78"/>
      <c r="M8" s="75"/>
      <c r="N8" s="79"/>
      <c r="O8" s="80"/>
    </row>
    <row r="9" spans="1:15" ht="15">
      <c r="B9" s="57" t="s">
        <v>256</v>
      </c>
      <c r="C9" s="67">
        <v>2007</v>
      </c>
      <c r="D9" s="36">
        <v>9.08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9.08</v>
      </c>
      <c r="L9" s="78"/>
      <c r="M9" s="75"/>
      <c r="N9" s="79"/>
      <c r="O9" s="80"/>
    </row>
    <row r="10" spans="1:15" ht="15">
      <c r="B10" s="57" t="s">
        <v>257</v>
      </c>
      <c r="C10" s="67">
        <v>2008</v>
      </c>
      <c r="D10" s="36">
        <v>6.42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6.42</v>
      </c>
      <c r="L10" s="78"/>
      <c r="M10" s="75"/>
      <c r="N10" s="79"/>
      <c r="O10" s="80"/>
    </row>
    <row r="11" spans="1:15" ht="15">
      <c r="B11" s="57" t="s">
        <v>258</v>
      </c>
      <c r="C11" s="67">
        <v>2005</v>
      </c>
      <c r="D11" s="36">
        <v>6.34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6.34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26.25" thickBot="1">
      <c r="A14" s="33" t="s">
        <v>1</v>
      </c>
      <c r="B14" s="59" t="s">
        <v>259</v>
      </c>
      <c r="C14" s="18" t="s">
        <v>260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0</v>
      </c>
      <c r="M14" s="75"/>
      <c r="N14" s="76">
        <f>RANK(L14,'lány súly sorrend'!$D$3:$D$22)</f>
        <v>5</v>
      </c>
      <c r="O14" s="77" t="s">
        <v>24</v>
      </c>
    </row>
    <row r="15" spans="1:15" ht="15">
      <c r="B15" s="61" t="s">
        <v>261</v>
      </c>
      <c r="C15" s="37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0</v>
      </c>
      <c r="L15" s="78"/>
      <c r="M15" s="75"/>
      <c r="N15" s="79"/>
      <c r="O15" s="80"/>
    </row>
    <row r="16" spans="1:15" ht="15">
      <c r="B16" s="61" t="s">
        <v>262</v>
      </c>
      <c r="C16" s="37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0</v>
      </c>
      <c r="L16" s="78"/>
      <c r="M16" s="75"/>
      <c r="N16" s="79"/>
      <c r="O16" s="80"/>
    </row>
    <row r="17" spans="1:19" ht="15">
      <c r="B17" s="61" t="s">
        <v>263</v>
      </c>
      <c r="C17" s="37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0</v>
      </c>
      <c r="L17" s="78"/>
      <c r="M17" s="75"/>
      <c r="N17" s="79"/>
      <c r="O17" s="80"/>
    </row>
    <row r="18" spans="1:19" ht="15">
      <c r="B18" s="61" t="s">
        <v>264</v>
      </c>
      <c r="C18" s="37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0</v>
      </c>
      <c r="L18" s="78"/>
      <c r="M18" s="75"/>
      <c r="N18" s="79"/>
      <c r="O18" s="80"/>
    </row>
    <row r="19" spans="1:19" ht="15">
      <c r="B19" s="61"/>
      <c r="C19" s="37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0</v>
      </c>
      <c r="L19" s="78"/>
      <c r="M19" s="75"/>
      <c r="N19" s="79"/>
      <c r="O19" s="80"/>
    </row>
    <row r="20" spans="1:19" ht="15">
      <c r="B20" s="60" t="s">
        <v>265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26.25" thickBot="1">
      <c r="A22" s="33" t="s">
        <v>2</v>
      </c>
      <c r="B22" s="62" t="s">
        <v>135</v>
      </c>
      <c r="C22" s="18" t="s">
        <v>56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7.375</v>
      </c>
      <c r="M22" s="75"/>
      <c r="N22" s="76">
        <f>RANK(L22,'lány súly sorrend'!$D$3:$D$22)</f>
        <v>3</v>
      </c>
      <c r="O22" s="81" t="s">
        <v>24</v>
      </c>
    </row>
    <row r="23" spans="1:19" ht="15">
      <c r="B23" s="57" t="s">
        <v>266</v>
      </c>
      <c r="C23" s="35">
        <v>2004</v>
      </c>
      <c r="D23" s="36">
        <v>7.77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7.77</v>
      </c>
      <c r="L23" s="78"/>
      <c r="M23" s="75"/>
      <c r="N23" s="79"/>
      <c r="O23" s="80"/>
    </row>
    <row r="24" spans="1:19" ht="15">
      <c r="B24" s="57" t="s">
        <v>267</v>
      </c>
      <c r="C24" s="35">
        <v>2007</v>
      </c>
      <c r="D24" s="36">
        <v>7.18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7.18</v>
      </c>
      <c r="L24" s="78"/>
      <c r="M24" s="75"/>
      <c r="N24" s="79"/>
      <c r="O24" s="80"/>
    </row>
    <row r="25" spans="1:19" ht="15">
      <c r="B25" s="57" t="s">
        <v>268</v>
      </c>
      <c r="C25" s="35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0</v>
      </c>
      <c r="L25" s="78"/>
      <c r="M25" s="75"/>
      <c r="N25" s="79"/>
      <c r="O25" s="80"/>
    </row>
    <row r="26" spans="1:19" ht="15">
      <c r="B26" s="57" t="s">
        <v>269</v>
      </c>
      <c r="C26" s="35">
        <v>2005</v>
      </c>
      <c r="D26" s="36">
        <v>7.3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7.3</v>
      </c>
      <c r="L26" s="78"/>
      <c r="M26" s="75"/>
      <c r="N26" s="79"/>
      <c r="O26" s="80"/>
    </row>
    <row r="27" spans="1:19" ht="15">
      <c r="B27" s="57" t="s">
        <v>270</v>
      </c>
      <c r="C27" s="35">
        <v>2005</v>
      </c>
      <c r="D27" s="36">
        <v>7.25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7.25</v>
      </c>
      <c r="L27" s="78"/>
      <c r="M27" s="75"/>
      <c r="N27" s="79"/>
      <c r="O27" s="80"/>
    </row>
    <row r="28" spans="1:19" ht="15">
      <c r="B28" s="60" t="s">
        <v>141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142</v>
      </c>
      <c r="C30" s="18" t="s">
        <v>56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6.88</v>
      </c>
      <c r="M30" s="75"/>
      <c r="N30" s="76">
        <f>RANK(L30,'lány súly sorrend'!$D$3:$D$22)</f>
        <v>4</v>
      </c>
      <c r="O30" s="81" t="s">
        <v>24</v>
      </c>
      <c r="S30" s="38"/>
    </row>
    <row r="31" spans="1:19" ht="15">
      <c r="B31" s="57" t="s">
        <v>271</v>
      </c>
      <c r="C31" s="35">
        <v>2008</v>
      </c>
      <c r="D31" s="36">
        <v>5.93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5.93</v>
      </c>
      <c r="L31" s="78"/>
      <c r="M31" s="75"/>
      <c r="N31" s="79"/>
      <c r="O31" s="80"/>
    </row>
    <row r="32" spans="1:19" ht="15">
      <c r="B32" s="57" t="s">
        <v>272</v>
      </c>
      <c r="C32" s="35">
        <v>2007</v>
      </c>
      <c r="D32" s="36">
        <v>6.5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6.5</v>
      </c>
      <c r="L32" s="78"/>
      <c r="M32" s="75"/>
      <c r="N32" s="79"/>
      <c r="O32" s="80"/>
    </row>
    <row r="33" spans="1:15" ht="15">
      <c r="B33" s="57" t="s">
        <v>273</v>
      </c>
      <c r="C33" s="35">
        <v>2008</v>
      </c>
      <c r="D33" s="36">
        <v>8.9700000000000006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8.9700000000000006</v>
      </c>
      <c r="L33" s="78"/>
      <c r="M33" s="75"/>
      <c r="N33" s="79"/>
      <c r="O33" s="80"/>
    </row>
    <row r="34" spans="1:15" ht="15">
      <c r="B34" s="57" t="s">
        <v>274</v>
      </c>
      <c r="C34" s="35">
        <v>2004</v>
      </c>
      <c r="D34" s="36">
        <v>5.38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5.38</v>
      </c>
      <c r="L34" s="78"/>
      <c r="M34" s="75"/>
      <c r="N34" s="79"/>
      <c r="O34" s="80"/>
    </row>
    <row r="35" spans="1:15" ht="15">
      <c r="B35" s="57" t="s">
        <v>275</v>
      </c>
      <c r="C35" s="35">
        <v>2008</v>
      </c>
      <c r="D35" s="36">
        <v>6.12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6.12</v>
      </c>
      <c r="L35" s="78"/>
      <c r="M35" s="75"/>
      <c r="N35" s="79"/>
      <c r="O35" s="80"/>
    </row>
    <row r="36" spans="1:15" ht="15">
      <c r="B36" s="60" t="s">
        <v>148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91</v>
      </c>
      <c r="C38" s="18" t="s">
        <v>56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7.6524999999999999</v>
      </c>
      <c r="M38" s="75"/>
      <c r="N38" s="76">
        <f>RANK(L38,'lány súly sorrend'!$D$3:$D$22)</f>
        <v>2</v>
      </c>
      <c r="O38" s="81" t="s">
        <v>24</v>
      </c>
    </row>
    <row r="39" spans="1:15" ht="15">
      <c r="B39" s="57" t="s">
        <v>248</v>
      </c>
      <c r="C39" s="35">
        <v>2005</v>
      </c>
      <c r="D39" s="36">
        <v>7.22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7.22</v>
      </c>
      <c r="L39" s="78"/>
      <c r="M39" s="75"/>
      <c r="N39" s="79"/>
      <c r="O39" s="80"/>
    </row>
    <row r="40" spans="1:15" ht="15">
      <c r="B40" s="57" t="s">
        <v>249</v>
      </c>
      <c r="C40" s="35">
        <v>2005</v>
      </c>
      <c r="D40" s="36">
        <v>7.28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7.28</v>
      </c>
      <c r="L40" s="78"/>
      <c r="M40" s="75"/>
      <c r="N40" s="79"/>
      <c r="O40" s="80"/>
    </row>
    <row r="41" spans="1:15" ht="15">
      <c r="B41" s="57" t="s">
        <v>250</v>
      </c>
      <c r="C41" s="35">
        <v>2006</v>
      </c>
      <c r="D41" s="36">
        <v>6.53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6.53</v>
      </c>
      <c r="L41" s="78"/>
      <c r="M41" s="75"/>
      <c r="N41" s="79"/>
      <c r="O41" s="80"/>
    </row>
    <row r="42" spans="1:15" ht="15">
      <c r="B42" s="57" t="s">
        <v>251</v>
      </c>
      <c r="C42" s="35">
        <v>2006</v>
      </c>
      <c r="D42" s="36">
        <v>7.47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7.47</v>
      </c>
      <c r="L42" s="78"/>
      <c r="M42" s="75"/>
      <c r="N42" s="79"/>
      <c r="O42" s="80"/>
    </row>
    <row r="43" spans="1:15" ht="15">
      <c r="B43" s="57" t="s">
        <v>252</v>
      </c>
      <c r="C43" s="35">
        <v>2008</v>
      </c>
      <c r="D43" s="36">
        <v>8.64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8.64</v>
      </c>
      <c r="L43" s="78"/>
      <c r="M43" s="75"/>
      <c r="N43" s="79"/>
      <c r="O43" s="80"/>
    </row>
    <row r="44" spans="1:15" ht="15">
      <c r="B44" s="60" t="s">
        <v>253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RANK(L46,'lány súly sorrend'!$D$3:$D$22)</f>
        <v>5</v>
      </c>
      <c r="O46" s="81" t="s">
        <v>24</v>
      </c>
    </row>
    <row r="47" spans="1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60" t="s">
        <v>10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RANK(L54,'lány súly sorrend'!$D$3:$D$22)</f>
        <v>5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RANK(L62,'lány súly sorrend'!$D$3:$D$22)</f>
        <v>5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RANK(L70,'lány súly sorrend'!$D$3:$D$22)</f>
        <v>5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súly sorrend'!$D$3:$D$22)</f>
        <v>5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súly sorrend'!$D$3:$D$22)</f>
        <v>5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súly sorrend'!$D$3:$D$22)</f>
        <v>5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súly sorrend'!$D$3:$D$22)</f>
        <v>5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súly sorrend'!$D$3:$D$22)</f>
        <v>5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súly sorrend'!$D$3:$D$22)</f>
        <v>5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súly sorrend'!$D$3:$D$22)</f>
        <v>5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súly sorrend'!$D$3:$D$22)</f>
        <v>5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súly sorrend'!$D$3:$D$22)</f>
        <v>5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súly sorrend'!$D$3:$D$22)</f>
        <v>5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súly sorrend'!$D$3:$D$22)</f>
        <v>5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46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45" priority="2" operator="between">
      <formula>2003</formula>
      <formula>2008</formula>
    </cfRule>
  </conditionalFormatting>
  <conditionalFormatting sqref="C12:I14 C20:I22 C28:I30 C36:I38 C44:I46 C52:I54 C60:I62 C68:I70">
    <cfRule type="cellIs" dxfId="44" priority="15" operator="between">
      <formula>2002</formula>
      <formula>2007</formula>
    </cfRule>
  </conditionalFormatting>
  <conditionalFormatting sqref="C76:I78">
    <cfRule type="cellIs" dxfId="43" priority="14" operator="between">
      <formula>2002</formula>
      <formula>2007</formula>
    </cfRule>
  </conditionalFormatting>
  <conditionalFormatting sqref="C84:I86">
    <cfRule type="cellIs" dxfId="42" priority="13" operator="between">
      <formula>2002</formula>
      <formula>2007</formula>
    </cfRule>
  </conditionalFormatting>
  <conditionalFormatting sqref="C92:I94">
    <cfRule type="cellIs" dxfId="41" priority="12" operator="between">
      <formula>2002</formula>
      <formula>2007</formula>
    </cfRule>
  </conditionalFormatting>
  <conditionalFormatting sqref="C100:I102">
    <cfRule type="cellIs" dxfId="40" priority="11" operator="between">
      <formula>2002</formula>
      <formula>2007</formula>
    </cfRule>
  </conditionalFormatting>
  <conditionalFormatting sqref="C108:I110">
    <cfRule type="cellIs" dxfId="39" priority="10" operator="between">
      <formula>2002</formula>
      <formula>2007</formula>
    </cfRule>
  </conditionalFormatting>
  <conditionalFormatting sqref="C116:I118">
    <cfRule type="cellIs" dxfId="38" priority="9" operator="between">
      <formula>2002</formula>
      <formula>2007</formula>
    </cfRule>
  </conditionalFormatting>
  <conditionalFormatting sqref="C124:I126">
    <cfRule type="cellIs" dxfId="37" priority="8" operator="between">
      <formula>2002</formula>
      <formula>2007</formula>
    </cfRule>
  </conditionalFormatting>
  <conditionalFormatting sqref="C132:I134">
    <cfRule type="cellIs" dxfId="36" priority="7" operator="between">
      <formula>2002</formula>
      <formula>2007</formula>
    </cfRule>
  </conditionalFormatting>
  <conditionalFormatting sqref="C140:I142">
    <cfRule type="cellIs" dxfId="35" priority="6" operator="between">
      <formula>2002</formula>
      <formula>2007</formula>
    </cfRule>
  </conditionalFormatting>
  <conditionalFormatting sqref="C148:I150">
    <cfRule type="cellIs" dxfId="34" priority="5" operator="between">
      <formula>2002</formula>
      <formula>2007</formula>
    </cfRule>
  </conditionalFormatting>
  <conditionalFormatting sqref="C156:I158">
    <cfRule type="cellIs" dxfId="33" priority="4" operator="between">
      <formula>2002</formula>
      <formula>2007</formula>
    </cfRule>
  </conditionalFormatting>
  <conditionalFormatting sqref="C164:I248">
    <cfRule type="cellIs" dxfId="32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B7F1B-572A-4883-9088-927ABD22AB0B}">
          <x14:formula1>
            <xm:f>'lány súly sorrend'!$H$3:$H$10</xm:f>
          </x14:formula1>
          <xm:sqref>E1:O1</xm:sqref>
        </x14:dataValidation>
        <x14:dataValidation type="list" allowBlank="1" showInputMessage="1" showErrorMessage="1" xr:uid="{6400B55D-EBA9-4937-BD02-1A55B23A64FD}">
          <x14:formula1>
            <xm:f>'lány súly sorrend'!$J$3:$J$4</xm:f>
          </x14:formula1>
          <xm:sqref>A1:B1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Normal="100" workbookViewId="0">
      <selection activeCell="B42" sqref="B42"/>
    </sheetView>
  </sheetViews>
  <sheetFormatPr defaultRowHeight="12.75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'56 kcs lány súly'!A1:M1</f>
        <v>Lány</v>
      </c>
      <c r="B1" s="72" t="str">
        <f>'56 kcs lány súly'!C1</f>
        <v>V-VI.</v>
      </c>
      <c r="C1" s="140" t="str">
        <f>'56 kcs lány súly'!E1</f>
        <v>Súlylökés (4 kg)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'56 kcs lány súly'!C6</f>
        <v>Bonyhád</v>
      </c>
      <c r="C3" s="65" t="str">
        <f>'56 kcs lány súly'!B6</f>
        <v>Bonyhádi Petőfi Sándor Evangélikus Gimnázium, Kollégium, Általános Iskola és Alapfokú Művészeti Iskola</v>
      </c>
      <c r="D3" s="66">
        <f>'56 kcs lány súly'!L6</f>
        <v>7.9450000000000012</v>
      </c>
      <c r="H3" t="s">
        <v>43</v>
      </c>
      <c r="J3" t="s">
        <v>38</v>
      </c>
    </row>
    <row r="4" spans="1:10">
      <c r="A4" s="64" t="s">
        <v>4</v>
      </c>
      <c r="B4" s="65" t="str">
        <f>'56 kcs lány súly'!C38</f>
        <v>Szekszárd</v>
      </c>
      <c r="C4" s="65" t="str">
        <f>'56 kcs lány súly'!B38</f>
        <v>Szekszárdi Garay János Gimnázium</v>
      </c>
      <c r="D4" s="66">
        <f>'56 kcs lány súly'!L38</f>
        <v>7.6524999999999999</v>
      </c>
      <c r="H4" t="s">
        <v>42</v>
      </c>
      <c r="J4" t="s">
        <v>39</v>
      </c>
    </row>
    <row r="5" spans="1:10">
      <c r="A5" s="64" t="s">
        <v>2</v>
      </c>
      <c r="B5" s="65" t="str">
        <f>'56 kcs lány súly'!C22</f>
        <v>Szekszárd</v>
      </c>
      <c r="C5" s="65" t="str">
        <f>'56 kcs lány súly'!B22</f>
        <v>Déli ASzC Csapó Dániel Mezőgazdasági Technikum, Szakképző Iskola és Kollégium</v>
      </c>
      <c r="D5" s="66">
        <f>'56 kcs lány súly'!L22</f>
        <v>7.375</v>
      </c>
      <c r="H5" t="s">
        <v>47</v>
      </c>
    </row>
    <row r="6" spans="1:10">
      <c r="A6" s="64" t="s">
        <v>3</v>
      </c>
      <c r="B6" s="65" t="str">
        <f>'56 kcs lány súly'!C30</f>
        <v>Szekszárd</v>
      </c>
      <c r="C6" s="65" t="str">
        <f>'56 kcs lány súly'!B30</f>
        <v>Szekszárdi I. Béla Gimnázium, Kollégium és Általános Iskola</v>
      </c>
      <c r="D6" s="66">
        <f>'56 kcs lány súly'!L30</f>
        <v>6.88</v>
      </c>
      <c r="H6" t="s">
        <v>45</v>
      </c>
    </row>
    <row r="7" spans="1:10">
      <c r="A7" s="64" t="s">
        <v>1</v>
      </c>
      <c r="B7" s="65" t="str">
        <f>'56 kcs lány súly'!C14</f>
        <v>Hőgyész</v>
      </c>
      <c r="C7" s="65" t="str">
        <f>'56 kcs lány súly'!B14</f>
        <v>Hőgyészi Hegyhát Általános Iskola és Gimnázium Gyönki Tagiskolája</v>
      </c>
      <c r="D7" s="66">
        <f>'56 kcs lány súly'!L14</f>
        <v>0</v>
      </c>
      <c r="H7" t="s">
        <v>46</v>
      </c>
    </row>
    <row r="8" spans="1:10">
      <c r="A8" s="64" t="s">
        <v>5</v>
      </c>
      <c r="B8" s="65">
        <f>'56 kcs lány súly'!C46</f>
        <v>0</v>
      </c>
      <c r="C8" s="65">
        <f>'56 kcs lány súly'!B46</f>
        <v>0</v>
      </c>
      <c r="D8" s="66">
        <f>'56 kcs lány súly'!L46</f>
        <v>0</v>
      </c>
      <c r="H8" t="s">
        <v>48</v>
      </c>
    </row>
    <row r="9" spans="1:10">
      <c r="A9" s="64" t="s">
        <v>6</v>
      </c>
      <c r="B9" s="65">
        <f>'56 kcs lány súly'!C54</f>
        <v>0</v>
      </c>
      <c r="C9" s="65">
        <f>'56 kcs lány súly'!B54</f>
        <v>0</v>
      </c>
      <c r="D9" s="66">
        <f>'56 kcs lány súly'!L54</f>
        <v>0</v>
      </c>
      <c r="H9" t="s">
        <v>49</v>
      </c>
    </row>
    <row r="10" spans="1:10">
      <c r="A10" s="64" t="s">
        <v>7</v>
      </c>
      <c r="B10" s="65">
        <f>'56 kcs lány súly'!C62</f>
        <v>0</v>
      </c>
      <c r="C10" s="65">
        <f>'56 kcs lány súly'!B62</f>
        <v>0</v>
      </c>
      <c r="D10" s="66">
        <f>'56 kcs lány súly'!L62</f>
        <v>0</v>
      </c>
      <c r="H10" t="s">
        <v>50</v>
      </c>
    </row>
    <row r="11" spans="1:10">
      <c r="A11" s="64" t="s">
        <v>17</v>
      </c>
      <c r="B11" s="65">
        <f>'56 kcs lány súly'!C70</f>
        <v>0</v>
      </c>
      <c r="C11" s="65">
        <f>'56 kcs lány súly'!B70</f>
        <v>0</v>
      </c>
      <c r="D11" s="66">
        <f>'56 kcs lány súly'!L70</f>
        <v>0</v>
      </c>
    </row>
    <row r="12" spans="1:10">
      <c r="A12" s="64" t="s">
        <v>18</v>
      </c>
      <c r="B12" s="65">
        <f>'56 kcs lány súly'!C78</f>
        <v>0</v>
      </c>
      <c r="C12" s="65">
        <f>'56 kcs lány súly'!B78</f>
        <v>0</v>
      </c>
      <c r="D12" s="66">
        <f>'56 kcs lány súly'!L78</f>
        <v>0</v>
      </c>
    </row>
    <row r="13" spans="1:10">
      <c r="A13" s="64" t="s">
        <v>19</v>
      </c>
      <c r="B13" s="65">
        <f>'56 kcs lány súly'!C86</f>
        <v>0</v>
      </c>
      <c r="C13" s="65">
        <f>'56 kcs lány súly'!B86</f>
        <v>0</v>
      </c>
      <c r="D13" s="66">
        <f>'56 kcs lány súly'!L86</f>
        <v>0</v>
      </c>
    </row>
    <row r="14" spans="1:10">
      <c r="A14" s="64" t="s">
        <v>20</v>
      </c>
      <c r="B14" s="65">
        <f>'56 kcs lány súly'!C94</f>
        <v>0</v>
      </c>
      <c r="C14" s="65">
        <f>'56 kcs lány súly'!B94</f>
        <v>0</v>
      </c>
      <c r="D14" s="66">
        <f>'56 kcs lány súly'!L94</f>
        <v>0</v>
      </c>
    </row>
    <row r="15" spans="1:10">
      <c r="A15" s="64" t="s">
        <v>21</v>
      </c>
      <c r="B15" s="65">
        <f>'56 kcs lány súly'!C102</f>
        <v>0</v>
      </c>
      <c r="C15" s="65">
        <f>'56 kcs lány súly'!B102</f>
        <v>0</v>
      </c>
      <c r="D15" s="66">
        <f>'56 kcs lány súly'!L102</f>
        <v>0</v>
      </c>
    </row>
    <row r="16" spans="1:10">
      <c r="A16" s="64" t="s">
        <v>22</v>
      </c>
      <c r="B16" s="65">
        <f>'56 kcs lány súly'!C110</f>
        <v>0</v>
      </c>
      <c r="C16" s="65">
        <f>'56 kcs lány súly'!B110</f>
        <v>0</v>
      </c>
      <c r="D16" s="66">
        <f>'56 kcs lány súly'!L110</f>
        <v>0</v>
      </c>
    </row>
    <row r="17" spans="1:4">
      <c r="A17" s="64" t="s">
        <v>23</v>
      </c>
      <c r="B17" s="65">
        <f>'56 kcs lány súly'!C118</f>
        <v>0</v>
      </c>
      <c r="C17" s="65">
        <v>0</v>
      </c>
      <c r="D17" s="66">
        <f>'56 kcs lány súly'!L118</f>
        <v>0</v>
      </c>
    </row>
    <row r="18" spans="1:4">
      <c r="A18" s="64" t="s">
        <v>29</v>
      </c>
      <c r="B18" s="65">
        <f>'56 kcs lány súly'!C126</f>
        <v>0</v>
      </c>
      <c r="C18" s="65">
        <f>'56 kcs lány súly'!B126</f>
        <v>0</v>
      </c>
      <c r="D18" s="66">
        <f>'56 kcs lány súly'!L126</f>
        <v>0</v>
      </c>
    </row>
    <row r="19" spans="1:4">
      <c r="A19" s="64" t="s">
        <v>30</v>
      </c>
      <c r="B19" s="65">
        <f>'56 kcs lány súly'!C134</f>
        <v>0</v>
      </c>
      <c r="C19" s="65">
        <f>'56 kcs lány súly'!B134</f>
        <v>0</v>
      </c>
      <c r="D19" s="66">
        <f>'56 kcs lány súly'!L134</f>
        <v>0</v>
      </c>
    </row>
    <row r="20" spans="1:4">
      <c r="A20" s="64" t="s">
        <v>31</v>
      </c>
      <c r="B20" s="65">
        <f>'56 kcs lány súly'!C142</f>
        <v>0</v>
      </c>
      <c r="C20" s="65">
        <f>'56 kcs lány súly'!B142</f>
        <v>0</v>
      </c>
      <c r="D20" s="66">
        <f>'56 kcs lány súly'!L142</f>
        <v>0</v>
      </c>
    </row>
    <row r="21" spans="1:4">
      <c r="A21" s="64" t="s">
        <v>32</v>
      </c>
      <c r="B21" s="65">
        <f>'56 kcs lány súly'!C150</f>
        <v>0</v>
      </c>
      <c r="C21" s="65">
        <f>'56 kcs lány súly'!B150</f>
        <v>0</v>
      </c>
      <c r="D21" s="66">
        <f>'56 kcs lány súly'!L150</f>
        <v>0</v>
      </c>
    </row>
    <row r="22" spans="1:4">
      <c r="A22" s="64" t="s">
        <v>33</v>
      </c>
      <c r="B22" s="65">
        <f>'56 kcs lány súly'!C158</f>
        <v>0</v>
      </c>
      <c r="C22" s="65">
        <f>'56 kcs lány súly'!B158</f>
        <v>0</v>
      </c>
      <c r="D22" s="66">
        <f>'56 kcs lány súly'!L158</f>
        <v>0</v>
      </c>
    </row>
    <row r="24" spans="1:4" ht="27.75" customHeight="1">
      <c r="B24" s="69" t="str">
        <f>[9]Fedlap!A22</f>
        <v>Szekszárd</v>
      </c>
      <c r="C24" s="70">
        <f>[9]Fedlap!A25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mergeCells count="1">
    <mergeCell ref="C1:D1"/>
  </mergeCells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zoomScaleNormal="100" zoomScalePageLayoutView="85" workbookViewId="0">
      <selection activeCell="B22" sqref="B22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39</v>
      </c>
      <c r="B1" s="139"/>
      <c r="C1" s="139" t="s">
        <v>40</v>
      </c>
      <c r="D1" s="139"/>
      <c r="E1" s="139" t="s">
        <v>49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3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95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22.525000000000002</v>
      </c>
      <c r="M6" s="75"/>
      <c r="N6" s="76">
        <f>RANK(L6,'lány diszkosz sorrend'!$D$3:$D$22)</f>
        <v>1</v>
      </c>
      <c r="O6" s="77" t="s">
        <v>24</v>
      </c>
    </row>
    <row r="7" spans="1:15" ht="15">
      <c r="B7" s="57" t="s">
        <v>255</v>
      </c>
      <c r="C7" s="67">
        <v>2005</v>
      </c>
      <c r="D7" s="36">
        <v>22.27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22.27</v>
      </c>
      <c r="L7" s="78"/>
      <c r="M7" s="75"/>
      <c r="N7" s="79"/>
      <c r="O7" s="80"/>
    </row>
    <row r="8" spans="1:15" ht="15">
      <c r="B8" s="57" t="s">
        <v>256</v>
      </c>
      <c r="C8" s="67">
        <v>2007</v>
      </c>
      <c r="D8" s="36">
        <v>27.4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27.4</v>
      </c>
      <c r="L8" s="78"/>
      <c r="M8" s="75"/>
      <c r="N8" s="79"/>
      <c r="O8" s="80"/>
    </row>
    <row r="9" spans="1:15" ht="15">
      <c r="B9" s="57" t="s">
        <v>276</v>
      </c>
      <c r="C9" s="67">
        <v>2006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0</v>
      </c>
      <c r="L9" s="78"/>
      <c r="M9" s="75"/>
      <c r="N9" s="79"/>
      <c r="O9" s="80"/>
    </row>
    <row r="10" spans="1:15" ht="15">
      <c r="B10" s="57" t="s">
        <v>254</v>
      </c>
      <c r="C10" s="67">
        <v>2005</v>
      </c>
      <c r="D10" s="36">
        <v>22.17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22.17</v>
      </c>
      <c r="L10" s="78"/>
      <c r="M10" s="75"/>
      <c r="N10" s="79"/>
      <c r="O10" s="80"/>
    </row>
    <row r="11" spans="1:15" ht="15">
      <c r="B11" s="57" t="s">
        <v>257</v>
      </c>
      <c r="C11" s="67">
        <v>2008</v>
      </c>
      <c r="D11" s="36">
        <v>18.260000000000002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18.260000000000002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167</v>
      </c>
      <c r="C14" s="18" t="s">
        <v>57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20.352499999999999</v>
      </c>
      <c r="M14" s="75"/>
      <c r="N14" s="76">
        <f>RANK(L14,'lány diszkosz sorrend'!$D$3:$D$22)</f>
        <v>2</v>
      </c>
      <c r="O14" s="77" t="s">
        <v>24</v>
      </c>
    </row>
    <row r="15" spans="1:15" ht="15">
      <c r="B15" s="61" t="s">
        <v>277</v>
      </c>
      <c r="C15" s="37">
        <v>2005</v>
      </c>
      <c r="D15" s="36">
        <v>18.97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18.97</v>
      </c>
      <c r="L15" s="78"/>
      <c r="M15" s="75"/>
      <c r="N15" s="79"/>
      <c r="O15" s="80"/>
    </row>
    <row r="16" spans="1:15" ht="15">
      <c r="B16" s="61" t="s">
        <v>278</v>
      </c>
      <c r="C16" s="37">
        <v>2004</v>
      </c>
      <c r="D16" s="36">
        <v>22.33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22.33</v>
      </c>
      <c r="L16" s="78"/>
      <c r="M16" s="75"/>
      <c r="N16" s="79"/>
      <c r="O16" s="80"/>
    </row>
    <row r="17" spans="1:19" ht="15">
      <c r="B17" s="61" t="s">
        <v>279</v>
      </c>
      <c r="C17" s="37">
        <v>2004</v>
      </c>
      <c r="D17" s="36">
        <v>19.13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19.13</v>
      </c>
      <c r="L17" s="78"/>
      <c r="M17" s="75"/>
      <c r="N17" s="79"/>
      <c r="O17" s="80"/>
    </row>
    <row r="18" spans="1:19" ht="15">
      <c r="B18" s="61" t="s">
        <v>280</v>
      </c>
      <c r="C18" s="37">
        <v>2008</v>
      </c>
      <c r="D18" s="36">
        <v>19.829999999999998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19.829999999999998</v>
      </c>
      <c r="L18" s="78"/>
      <c r="M18" s="75"/>
      <c r="N18" s="79"/>
      <c r="O18" s="80"/>
    </row>
    <row r="19" spans="1:19" ht="15">
      <c r="B19" s="61" t="s">
        <v>281</v>
      </c>
      <c r="C19" s="37">
        <v>2007</v>
      </c>
      <c r="D19" s="36">
        <v>20.12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20.12</v>
      </c>
      <c r="L19" s="78"/>
      <c r="M19" s="75"/>
      <c r="N19" s="79"/>
      <c r="O19" s="80"/>
    </row>
    <row r="20" spans="1:19" ht="15">
      <c r="B20" s="60" t="s">
        <v>173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 t="s">
        <v>142</v>
      </c>
      <c r="C22" s="18" t="s">
        <v>56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15.377500000000001</v>
      </c>
      <c r="M22" s="75"/>
      <c r="N22" s="76">
        <f>RANK(L22,'lány diszkosz sorrend'!$D$3:$D$22)</f>
        <v>3</v>
      </c>
      <c r="O22" s="81" t="s">
        <v>24</v>
      </c>
    </row>
    <row r="23" spans="1:19" ht="15">
      <c r="B23" s="57" t="s">
        <v>271</v>
      </c>
      <c r="C23" s="35">
        <v>2008</v>
      </c>
      <c r="D23" s="36">
        <v>11.27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11.27</v>
      </c>
      <c r="L23" s="78"/>
      <c r="M23" s="75"/>
      <c r="N23" s="79"/>
      <c r="O23" s="80"/>
    </row>
    <row r="24" spans="1:19" ht="15">
      <c r="B24" s="57" t="s">
        <v>275</v>
      </c>
      <c r="C24" s="35">
        <v>2008</v>
      </c>
      <c r="D24" s="36">
        <v>13.76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13.76</v>
      </c>
      <c r="L24" s="78"/>
      <c r="M24" s="75"/>
      <c r="N24" s="79"/>
      <c r="O24" s="80"/>
    </row>
    <row r="25" spans="1:19" ht="15">
      <c r="B25" s="57" t="s">
        <v>273</v>
      </c>
      <c r="C25" s="35">
        <v>2008</v>
      </c>
      <c r="D25" s="36">
        <v>19.989999999999998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19.989999999999998</v>
      </c>
      <c r="L25" s="78"/>
      <c r="M25" s="75"/>
      <c r="N25" s="79"/>
      <c r="O25" s="80"/>
    </row>
    <row r="26" spans="1:19" ht="15">
      <c r="B26" s="57" t="s">
        <v>282</v>
      </c>
      <c r="C26" s="35">
        <v>2006</v>
      </c>
      <c r="D26" s="36">
        <v>15.38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15.38</v>
      </c>
      <c r="L26" s="78"/>
      <c r="M26" s="75"/>
      <c r="N26" s="79"/>
      <c r="O26" s="80"/>
    </row>
    <row r="27" spans="1:19" ht="15">
      <c r="B27" s="57" t="s">
        <v>272</v>
      </c>
      <c r="C27" s="35">
        <v>2007</v>
      </c>
      <c r="D27" s="36">
        <v>12.38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12.38</v>
      </c>
      <c r="L27" s="78"/>
      <c r="M27" s="75"/>
      <c r="N27" s="79"/>
      <c r="O27" s="80"/>
    </row>
    <row r="28" spans="1:19" ht="15">
      <c r="B28" s="60" t="s">
        <v>148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/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0</v>
      </c>
      <c r="M30" s="75"/>
      <c r="N30" s="76">
        <f>RANK(L30,'lány diszkosz sorrend'!$D$3:$D$22)</f>
        <v>4</v>
      </c>
      <c r="O30" s="81" t="s">
        <v>24</v>
      </c>
      <c r="S30" s="38"/>
    </row>
    <row r="31" spans="1:19" ht="15">
      <c r="C31" s="35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0</v>
      </c>
      <c r="L31" s="78"/>
      <c r="M31" s="75"/>
      <c r="N31" s="79"/>
      <c r="O31" s="80"/>
    </row>
    <row r="32" spans="1:19" ht="15">
      <c r="C32" s="35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0</v>
      </c>
      <c r="L32" s="78"/>
      <c r="M32" s="75"/>
      <c r="N32" s="79"/>
      <c r="O32" s="80"/>
    </row>
    <row r="33" spans="1:15" ht="15">
      <c r="C33" s="35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0</v>
      </c>
      <c r="L33" s="78"/>
      <c r="M33" s="75"/>
      <c r="N33" s="79"/>
      <c r="O33" s="80"/>
    </row>
    <row r="34" spans="1:15" ht="15">
      <c r="C34" s="35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0</v>
      </c>
      <c r="L34" s="78"/>
      <c r="M34" s="75"/>
      <c r="N34" s="79"/>
      <c r="O34" s="80"/>
    </row>
    <row r="35" spans="1:15" ht="15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1:15" ht="15">
      <c r="B36" s="60" t="s">
        <v>10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RANK(L38,'lány diszkosz sorrend'!$D$3:$D$22)</f>
        <v>4</v>
      </c>
      <c r="O38" s="81" t="s">
        <v>24</v>
      </c>
    </row>
    <row r="39" spans="1:15" ht="15">
      <c r="C39" s="35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0</v>
      </c>
      <c r="L39" s="78"/>
      <c r="M39" s="75"/>
      <c r="N39" s="79"/>
      <c r="O39" s="80"/>
    </row>
    <row r="40" spans="1:15" ht="15">
      <c r="C40" s="35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0</v>
      </c>
      <c r="L40" s="78"/>
      <c r="M40" s="75"/>
      <c r="N40" s="79"/>
      <c r="O40" s="80"/>
    </row>
    <row r="41" spans="1:15" ht="15">
      <c r="C41" s="3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0</v>
      </c>
      <c r="L41" s="78"/>
      <c r="M41" s="75"/>
      <c r="N41" s="79"/>
      <c r="O41" s="80"/>
    </row>
    <row r="42" spans="1:15" ht="15">
      <c r="C42" s="35"/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0</v>
      </c>
      <c r="L42" s="78"/>
      <c r="M42" s="75"/>
      <c r="N42" s="79"/>
      <c r="O42" s="80"/>
    </row>
    <row r="43" spans="1:15" ht="15">
      <c r="C43" s="35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0</v>
      </c>
      <c r="L43" s="78"/>
      <c r="M43" s="75"/>
      <c r="N43" s="79"/>
      <c r="O43" s="80"/>
    </row>
    <row r="44" spans="1:15" ht="15">
      <c r="B44" s="60" t="s">
        <v>10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RANK(L46,'lány diszkosz sorrend'!$D$3:$D$22)</f>
        <v>4</v>
      </c>
      <c r="O46" s="81" t="s">
        <v>24</v>
      </c>
    </row>
    <row r="47" spans="1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60" t="s">
        <v>10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RANK(L54,'lány diszkosz sorrend'!$D$3:$D$22)</f>
        <v>4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RANK(L62,'lány diszkosz sorrend'!$D$3:$D$22)</f>
        <v>4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RANK(L70,'lány diszkosz sorrend'!$D$3:$D$22)</f>
        <v>4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diszkosz sorrend'!$D$3:$D$22)</f>
        <v>4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diszkosz sorrend'!$D$3:$D$22)</f>
        <v>4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diszkosz sorrend'!$D$3:$D$22)</f>
        <v>4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diszkosz sorrend'!$D$3:$D$22)</f>
        <v>4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diszkosz sorrend'!$D$3:$D$22)</f>
        <v>4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diszkosz sorrend'!$D$3:$D$22)</f>
        <v>4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diszkosz sorrend'!$D$3:$D$22)</f>
        <v>4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diszkosz sorrend'!$D$3:$D$22)</f>
        <v>4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diszkosz sorrend'!$D$3:$D$22)</f>
        <v>4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diszkosz sorrend'!$D$3:$D$22)</f>
        <v>4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diszkosz sorrend'!$D$3:$D$22)</f>
        <v>4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31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30" priority="2" operator="between">
      <formula>2003</formula>
      <formula>2008</formula>
    </cfRule>
  </conditionalFormatting>
  <conditionalFormatting sqref="C12:I14 C20:I22 C28:I30 C36:I38 C44:I46 C52:I54 C60:I62 C68:I70">
    <cfRule type="cellIs" dxfId="29" priority="15" operator="between">
      <formula>2002</formula>
      <formula>2007</formula>
    </cfRule>
  </conditionalFormatting>
  <conditionalFormatting sqref="C76:I78">
    <cfRule type="cellIs" dxfId="28" priority="14" operator="between">
      <formula>2002</formula>
      <formula>2007</formula>
    </cfRule>
  </conditionalFormatting>
  <conditionalFormatting sqref="C84:I86">
    <cfRule type="cellIs" dxfId="27" priority="13" operator="between">
      <formula>2002</formula>
      <formula>2007</formula>
    </cfRule>
  </conditionalFormatting>
  <conditionalFormatting sqref="C92:I94">
    <cfRule type="cellIs" dxfId="26" priority="12" operator="between">
      <formula>2002</formula>
      <formula>2007</formula>
    </cfRule>
  </conditionalFormatting>
  <conditionalFormatting sqref="C100:I102">
    <cfRule type="cellIs" dxfId="25" priority="11" operator="between">
      <formula>2002</formula>
      <formula>2007</formula>
    </cfRule>
  </conditionalFormatting>
  <conditionalFormatting sqref="C108:I110">
    <cfRule type="cellIs" dxfId="24" priority="10" operator="between">
      <formula>2002</formula>
      <formula>2007</formula>
    </cfRule>
  </conditionalFormatting>
  <conditionalFormatting sqref="C116:I118">
    <cfRule type="cellIs" dxfId="23" priority="9" operator="between">
      <formula>2002</formula>
      <formula>2007</formula>
    </cfRule>
  </conditionalFormatting>
  <conditionalFormatting sqref="C124:I126">
    <cfRule type="cellIs" dxfId="22" priority="8" operator="between">
      <formula>2002</formula>
      <formula>2007</formula>
    </cfRule>
  </conditionalFormatting>
  <conditionalFormatting sqref="C132:I134">
    <cfRule type="cellIs" dxfId="21" priority="7" operator="between">
      <formula>2002</formula>
      <formula>2007</formula>
    </cfRule>
  </conditionalFormatting>
  <conditionalFormatting sqref="C140:I142">
    <cfRule type="cellIs" dxfId="20" priority="6" operator="between">
      <formula>2002</formula>
      <formula>2007</formula>
    </cfRule>
  </conditionalFormatting>
  <conditionalFormatting sqref="C148:I150">
    <cfRule type="cellIs" dxfId="19" priority="5" operator="between">
      <formula>2002</formula>
      <formula>2007</formula>
    </cfRule>
  </conditionalFormatting>
  <conditionalFormatting sqref="C156:I158">
    <cfRule type="cellIs" dxfId="18" priority="4" operator="between">
      <formula>2002</formula>
      <formula>2007</formula>
    </cfRule>
  </conditionalFormatting>
  <conditionalFormatting sqref="C164:I248">
    <cfRule type="cellIs" dxfId="17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D38B46-A33B-4802-ADC7-E61A84B826AD}">
          <x14:formula1>
            <xm:f>'lány diszkosz sorrend'!$H$3:$H$10</xm:f>
          </x14:formula1>
          <xm:sqref>E1:O1</xm:sqref>
        </x14:dataValidation>
        <x14:dataValidation type="list" allowBlank="1" showInputMessage="1" showErrorMessage="1" xr:uid="{F1A7B27E-3461-422F-AEA0-3DEBC31B5690}">
          <x14:formula1>
            <xm:f>'lány diszkosz sorrend'!$J$3:$J$4</xm:f>
          </x14:formula1>
          <xm:sqref>A1:B1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Normal="100" workbookViewId="0">
      <selection activeCell="B22" sqref="B22"/>
    </sheetView>
  </sheetViews>
  <sheetFormatPr defaultRowHeight="12.75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'56 kcs lány diszkosz'!A1:M1</f>
        <v>Lány</v>
      </c>
      <c r="B1" s="72" t="str">
        <f>'56 kcs lány diszkosz'!C1</f>
        <v>V-VI.</v>
      </c>
      <c r="C1" s="140" t="str">
        <f>'56 kcs lány diszkosz'!E1</f>
        <v>Diszkoszvetés (1 kg)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'56 kcs lány diszkosz'!C6</f>
        <v>Bonyhád</v>
      </c>
      <c r="C3" s="65" t="str">
        <f>'56 kcs lány diszkosz'!B6</f>
        <v>Bonyhádi Petőfi Sándor Evangélikus Gimnázium, Kollégium, Általános Iskola és Alapfokú Művészeti Iskola</v>
      </c>
      <c r="D3" s="66">
        <f>'56 kcs lány diszkosz'!L6</f>
        <v>22.525000000000002</v>
      </c>
      <c r="H3" t="s">
        <v>43</v>
      </c>
      <c r="J3" t="s">
        <v>38</v>
      </c>
    </row>
    <row r="4" spans="1:10">
      <c r="A4" s="64" t="s">
        <v>1</v>
      </c>
      <c r="B4" s="65" t="str">
        <f>'56 kcs lány diszkosz'!C14</f>
        <v>Bonyhád</v>
      </c>
      <c r="C4" s="65" t="str">
        <f>'56 kcs lány diszkosz'!B14</f>
        <v>Tolna Megyei SZC Perczel Mór Technikum és Kollégium</v>
      </c>
      <c r="D4" s="66">
        <f>'56 kcs lány diszkosz'!L14</f>
        <v>20.352499999999999</v>
      </c>
      <c r="H4" t="s">
        <v>42</v>
      </c>
      <c r="J4" t="s">
        <v>39</v>
      </c>
    </row>
    <row r="5" spans="1:10">
      <c r="A5" s="64" t="s">
        <v>2</v>
      </c>
      <c r="B5" s="65" t="str">
        <f>'56 kcs lány diszkosz'!C22</f>
        <v>Szekszárd</v>
      </c>
      <c r="C5" s="65" t="str">
        <f>'56 kcs lány diszkosz'!B22</f>
        <v>Szekszárdi I. Béla Gimnázium, Kollégium és Általános Iskola</v>
      </c>
      <c r="D5" s="66">
        <f>'56 kcs lány diszkosz'!L22</f>
        <v>15.377500000000001</v>
      </c>
      <c r="H5" t="s">
        <v>47</v>
      </c>
    </row>
    <row r="6" spans="1:10">
      <c r="A6" s="64" t="s">
        <v>3</v>
      </c>
      <c r="B6" s="65">
        <f>'56 kcs lány diszkosz'!C30</f>
        <v>0</v>
      </c>
      <c r="C6" s="65">
        <f>'56 kcs lány diszkosz'!B30</f>
        <v>0</v>
      </c>
      <c r="D6" s="66">
        <f>'56 kcs lány diszkosz'!L30</f>
        <v>0</v>
      </c>
      <c r="H6" t="s">
        <v>45</v>
      </c>
    </row>
    <row r="7" spans="1:10">
      <c r="A7" s="64" t="s">
        <v>4</v>
      </c>
      <c r="B7" s="65">
        <f>'56 kcs lány diszkosz'!C38</f>
        <v>0</v>
      </c>
      <c r="C7" s="65">
        <f>'56 kcs lány diszkosz'!B38</f>
        <v>0</v>
      </c>
      <c r="D7" s="66">
        <f>'56 kcs lány diszkosz'!L38</f>
        <v>0</v>
      </c>
      <c r="H7" t="s">
        <v>46</v>
      </c>
    </row>
    <row r="8" spans="1:10">
      <c r="A8" s="64" t="s">
        <v>5</v>
      </c>
      <c r="B8" s="65">
        <f>'56 kcs lány diszkosz'!C46</f>
        <v>0</v>
      </c>
      <c r="C8" s="65">
        <f>'56 kcs lány diszkosz'!B46</f>
        <v>0</v>
      </c>
      <c r="D8" s="66">
        <f>'56 kcs lány diszkosz'!L46</f>
        <v>0</v>
      </c>
      <c r="H8" t="s">
        <v>48</v>
      </c>
    </row>
    <row r="9" spans="1:10">
      <c r="A9" s="64" t="s">
        <v>6</v>
      </c>
      <c r="B9" s="65">
        <f>'56 kcs lány diszkosz'!C54</f>
        <v>0</v>
      </c>
      <c r="C9" s="65">
        <f>'56 kcs lány diszkosz'!B54</f>
        <v>0</v>
      </c>
      <c r="D9" s="66">
        <f>'56 kcs lány diszkosz'!L54</f>
        <v>0</v>
      </c>
      <c r="H9" t="s">
        <v>49</v>
      </c>
    </row>
    <row r="10" spans="1:10">
      <c r="A10" s="64" t="s">
        <v>7</v>
      </c>
      <c r="B10" s="65">
        <f>'56 kcs lány diszkosz'!C62</f>
        <v>0</v>
      </c>
      <c r="C10" s="65">
        <f>'56 kcs lány diszkosz'!B62</f>
        <v>0</v>
      </c>
      <c r="D10" s="66">
        <f>'56 kcs lány diszkosz'!L62</f>
        <v>0</v>
      </c>
      <c r="H10" t="s">
        <v>50</v>
      </c>
    </row>
    <row r="11" spans="1:10">
      <c r="A11" s="64" t="s">
        <v>17</v>
      </c>
      <c r="B11" s="65">
        <f>'56 kcs lány diszkosz'!C70</f>
        <v>0</v>
      </c>
      <c r="C11" s="65">
        <f>'56 kcs lány diszkosz'!B70</f>
        <v>0</v>
      </c>
      <c r="D11" s="66">
        <f>'56 kcs lány diszkosz'!L70</f>
        <v>0</v>
      </c>
    </row>
    <row r="12" spans="1:10">
      <c r="A12" s="64" t="s">
        <v>18</v>
      </c>
      <c r="B12" s="65">
        <f>'56 kcs lány diszkosz'!C78</f>
        <v>0</v>
      </c>
      <c r="C12" s="65">
        <f>'56 kcs lány diszkosz'!B78</f>
        <v>0</v>
      </c>
      <c r="D12" s="66">
        <f>'56 kcs lány diszkosz'!L78</f>
        <v>0</v>
      </c>
    </row>
    <row r="13" spans="1:10">
      <c r="A13" s="64" t="s">
        <v>19</v>
      </c>
      <c r="B13" s="65">
        <f>'56 kcs lány diszkosz'!C86</f>
        <v>0</v>
      </c>
      <c r="C13" s="65">
        <f>'56 kcs lány diszkosz'!B86</f>
        <v>0</v>
      </c>
      <c r="D13" s="66">
        <f>'56 kcs lány diszkosz'!L86</f>
        <v>0</v>
      </c>
    </row>
    <row r="14" spans="1:10">
      <c r="A14" s="64" t="s">
        <v>20</v>
      </c>
      <c r="B14" s="65">
        <f>'56 kcs lány diszkosz'!C94</f>
        <v>0</v>
      </c>
      <c r="C14" s="65">
        <f>'56 kcs lány diszkosz'!B94</f>
        <v>0</v>
      </c>
      <c r="D14" s="66">
        <f>'56 kcs lány diszkosz'!L94</f>
        <v>0</v>
      </c>
    </row>
    <row r="15" spans="1:10">
      <c r="A15" s="64" t="s">
        <v>21</v>
      </c>
      <c r="B15" s="65">
        <f>'56 kcs lány diszkosz'!C102</f>
        <v>0</v>
      </c>
      <c r="C15" s="65">
        <f>'56 kcs lány diszkosz'!B102</f>
        <v>0</v>
      </c>
      <c r="D15" s="66">
        <f>'56 kcs lány diszkosz'!L102</f>
        <v>0</v>
      </c>
    </row>
    <row r="16" spans="1:10">
      <c r="A16" s="64" t="s">
        <v>22</v>
      </c>
      <c r="B16" s="65">
        <f>'56 kcs lány diszkosz'!C110</f>
        <v>0</v>
      </c>
      <c r="C16" s="65">
        <f>'56 kcs lány diszkosz'!B110</f>
        <v>0</v>
      </c>
      <c r="D16" s="66">
        <f>'56 kcs lány diszkosz'!L110</f>
        <v>0</v>
      </c>
    </row>
    <row r="17" spans="1:4">
      <c r="A17" s="64" t="s">
        <v>23</v>
      </c>
      <c r="B17" s="65">
        <f>'56 kcs lány diszkosz'!C118</f>
        <v>0</v>
      </c>
      <c r="C17" s="65">
        <v>0</v>
      </c>
      <c r="D17" s="66">
        <f>'56 kcs lány diszkosz'!L118</f>
        <v>0</v>
      </c>
    </row>
    <row r="18" spans="1:4">
      <c r="A18" s="64" t="s">
        <v>29</v>
      </c>
      <c r="B18" s="65">
        <f>'56 kcs lány diszkosz'!C126</f>
        <v>0</v>
      </c>
      <c r="C18" s="65">
        <f>'56 kcs lány diszkosz'!B126</f>
        <v>0</v>
      </c>
      <c r="D18" s="66">
        <f>'56 kcs lány diszkosz'!L126</f>
        <v>0</v>
      </c>
    </row>
    <row r="19" spans="1:4">
      <c r="A19" s="64" t="s">
        <v>30</v>
      </c>
      <c r="B19" s="65">
        <f>'56 kcs lány diszkosz'!C134</f>
        <v>0</v>
      </c>
      <c r="C19" s="65">
        <f>'56 kcs lány diszkosz'!B134</f>
        <v>0</v>
      </c>
      <c r="D19" s="66">
        <f>'56 kcs lány diszkosz'!L134</f>
        <v>0</v>
      </c>
    </row>
    <row r="20" spans="1:4">
      <c r="A20" s="64" t="s">
        <v>31</v>
      </c>
      <c r="B20" s="65">
        <f>'56 kcs lány diszkosz'!C142</f>
        <v>0</v>
      </c>
      <c r="C20" s="65">
        <f>'56 kcs lány diszkosz'!B142</f>
        <v>0</v>
      </c>
      <c r="D20" s="66">
        <f>'56 kcs lány diszkosz'!L142</f>
        <v>0</v>
      </c>
    </row>
    <row r="21" spans="1:4">
      <c r="A21" s="64" t="s">
        <v>32</v>
      </c>
      <c r="B21" s="65">
        <f>'56 kcs lány diszkosz'!C150</f>
        <v>0</v>
      </c>
      <c r="C21" s="65">
        <f>'56 kcs lány diszkosz'!B150</f>
        <v>0</v>
      </c>
      <c r="D21" s="66">
        <f>'56 kcs lány diszkosz'!L150</f>
        <v>0</v>
      </c>
    </row>
    <row r="22" spans="1:4">
      <c r="A22" s="64" t="s">
        <v>33</v>
      </c>
      <c r="B22" s="65">
        <f>'56 kcs lány diszkosz'!C158</f>
        <v>0</v>
      </c>
      <c r="C22" s="65">
        <f>'56 kcs lány diszkosz'!B158</f>
        <v>0</v>
      </c>
      <c r="D22" s="66">
        <f>'56 kcs lány diszkosz'!L158</f>
        <v>0</v>
      </c>
    </row>
    <row r="24" spans="1:4" ht="27.75" customHeight="1">
      <c r="B24" s="69" t="str">
        <f>[10]Fedlap!A22</f>
        <v>Szekszárd</v>
      </c>
      <c r="C24" s="70">
        <f>[10]Fedlap!A25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mergeCells count="1">
    <mergeCell ref="C1:D1"/>
  </mergeCells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8"/>
  <sheetViews>
    <sheetView zoomScaleNormal="100" zoomScalePageLayoutView="85" workbookViewId="0">
      <selection activeCell="B6" sqref="B6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39</v>
      </c>
      <c r="B1" s="139"/>
      <c r="C1" s="139" t="s">
        <v>40</v>
      </c>
      <c r="D1" s="139"/>
      <c r="E1" s="139" t="s">
        <v>46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4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95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29.4375</v>
      </c>
      <c r="M6" s="75"/>
      <c r="N6" s="76">
        <f>RANK(L6,'lány gerely sorrend'!$D$3:$D$22)</f>
        <v>1</v>
      </c>
      <c r="O6" s="77" t="s">
        <v>24</v>
      </c>
    </row>
    <row r="7" spans="1:15" ht="15">
      <c r="B7" s="57" t="s">
        <v>283</v>
      </c>
      <c r="C7" s="67">
        <v>2008</v>
      </c>
      <c r="D7" s="36">
        <v>20.98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20.98</v>
      </c>
      <c r="L7" s="78"/>
      <c r="M7" s="75"/>
      <c r="N7" s="79"/>
      <c r="O7" s="80"/>
    </row>
    <row r="8" spans="1:15" ht="15">
      <c r="B8" s="57" t="s">
        <v>258</v>
      </c>
      <c r="C8" s="67">
        <v>2005</v>
      </c>
      <c r="D8" s="36">
        <v>27.81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27.81</v>
      </c>
      <c r="L8" s="78"/>
      <c r="M8" s="75"/>
      <c r="N8" s="79"/>
      <c r="O8" s="80"/>
    </row>
    <row r="9" spans="1:15" ht="15">
      <c r="B9" s="57" t="s">
        <v>256</v>
      </c>
      <c r="C9" s="67">
        <v>2007</v>
      </c>
      <c r="D9" s="36">
        <v>29.86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29.86</v>
      </c>
      <c r="L9" s="78"/>
      <c r="M9" s="75"/>
      <c r="N9" s="79"/>
      <c r="O9" s="80"/>
    </row>
    <row r="10" spans="1:15" ht="15">
      <c r="B10" s="57" t="s">
        <v>254</v>
      </c>
      <c r="C10" s="67">
        <v>2005</v>
      </c>
      <c r="D10" s="36">
        <v>39.1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39.1</v>
      </c>
      <c r="L10" s="78"/>
      <c r="M10" s="75"/>
      <c r="N10" s="79"/>
      <c r="O10" s="80"/>
    </row>
    <row r="11" spans="1:15" ht="15">
      <c r="B11" s="57" t="s">
        <v>229</v>
      </c>
      <c r="C11" s="67">
        <v>2007</v>
      </c>
      <c r="D11" s="36">
        <v>19.96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19.96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167</v>
      </c>
      <c r="C14" s="18" t="s">
        <v>57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22.0075</v>
      </c>
      <c r="M14" s="75"/>
      <c r="N14" s="76">
        <f>RANK(L14,'lány gerely sorrend'!$D$3:$D$22)</f>
        <v>3</v>
      </c>
      <c r="O14" s="77" t="s">
        <v>24</v>
      </c>
    </row>
    <row r="15" spans="1:15" ht="15">
      <c r="B15" s="61" t="s">
        <v>277</v>
      </c>
      <c r="C15" s="37">
        <v>2005</v>
      </c>
      <c r="D15" s="36">
        <v>21.14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21.14</v>
      </c>
      <c r="L15" s="78"/>
      <c r="M15" s="75"/>
      <c r="N15" s="79"/>
      <c r="O15" s="80"/>
    </row>
    <row r="16" spans="1:15" ht="15">
      <c r="B16" s="61" t="s">
        <v>284</v>
      </c>
      <c r="C16" s="37">
        <v>2004</v>
      </c>
      <c r="D16" s="36">
        <v>19.059999999999999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19.059999999999999</v>
      </c>
      <c r="L16" s="78"/>
      <c r="M16" s="75"/>
      <c r="N16" s="79"/>
      <c r="O16" s="80"/>
    </row>
    <row r="17" spans="1:19" ht="15">
      <c r="B17" s="61" t="s">
        <v>279</v>
      </c>
      <c r="C17" s="37">
        <v>2004</v>
      </c>
      <c r="D17" s="36">
        <v>22.31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22.31</v>
      </c>
      <c r="L17" s="78"/>
      <c r="M17" s="75"/>
      <c r="N17" s="79"/>
      <c r="O17" s="80"/>
    </row>
    <row r="18" spans="1:19" ht="15">
      <c r="B18" s="61" t="s">
        <v>281</v>
      </c>
      <c r="C18" s="37">
        <v>2007</v>
      </c>
      <c r="D18" s="36">
        <v>25.52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25.52</v>
      </c>
      <c r="L18" s="78"/>
      <c r="M18" s="75"/>
      <c r="N18" s="79"/>
      <c r="O18" s="80"/>
    </row>
    <row r="19" spans="1:19" ht="15">
      <c r="B19" s="61" t="s">
        <v>285</v>
      </c>
      <c r="C19" s="37">
        <v>2008</v>
      </c>
      <c r="D19" s="36">
        <v>16.239999999999998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16.239999999999998</v>
      </c>
      <c r="L19" s="78"/>
      <c r="M19" s="75"/>
      <c r="N19" s="79"/>
      <c r="O19" s="80"/>
    </row>
    <row r="20" spans="1:19" ht="15">
      <c r="B20" s="60" t="s">
        <v>173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 t="s">
        <v>142</v>
      </c>
      <c r="C22" s="18" t="s">
        <v>56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20.1525</v>
      </c>
      <c r="M22" s="75"/>
      <c r="N22" s="76">
        <f>RANK(L22,'lány gerely sorrend'!$D$3:$D$22)</f>
        <v>4</v>
      </c>
      <c r="O22" s="81" t="s">
        <v>24</v>
      </c>
    </row>
    <row r="23" spans="1:19" ht="15">
      <c r="B23" s="57" t="s">
        <v>271</v>
      </c>
      <c r="C23" s="35">
        <v>2008</v>
      </c>
      <c r="D23" s="36">
        <v>15.66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15.66</v>
      </c>
      <c r="L23" s="78"/>
      <c r="M23" s="75"/>
      <c r="N23" s="79"/>
      <c r="O23" s="80"/>
    </row>
    <row r="24" spans="1:19" ht="15">
      <c r="B24" s="57" t="s">
        <v>274</v>
      </c>
      <c r="C24" s="35">
        <v>2004</v>
      </c>
      <c r="D24" s="36">
        <v>21.17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21.17</v>
      </c>
      <c r="L24" s="78"/>
      <c r="M24" s="75"/>
      <c r="N24" s="79"/>
      <c r="O24" s="80"/>
    </row>
    <row r="25" spans="1:19" ht="15">
      <c r="B25" s="57" t="s">
        <v>273</v>
      </c>
      <c r="C25" s="35">
        <v>2008</v>
      </c>
      <c r="D25" s="36">
        <v>19.98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19.98</v>
      </c>
      <c r="L25" s="78"/>
      <c r="M25" s="75"/>
      <c r="N25" s="79"/>
      <c r="O25" s="80"/>
    </row>
    <row r="26" spans="1:19" ht="15">
      <c r="B26" s="57" t="s">
        <v>282</v>
      </c>
      <c r="C26" s="35">
        <v>2006</v>
      </c>
      <c r="D26" s="36">
        <v>23.8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23.8</v>
      </c>
      <c r="L26" s="78"/>
      <c r="M26" s="75"/>
      <c r="N26" s="79"/>
      <c r="O26" s="80"/>
    </row>
    <row r="27" spans="1:19" ht="15">
      <c r="B27" s="57" t="s">
        <v>272</v>
      </c>
      <c r="C27" s="35">
        <v>2007</v>
      </c>
      <c r="D27" s="36">
        <v>13.34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13.34</v>
      </c>
      <c r="L27" s="78"/>
      <c r="M27" s="75"/>
      <c r="N27" s="79"/>
      <c r="O27" s="80"/>
    </row>
    <row r="28" spans="1:19" ht="15">
      <c r="B28" s="60" t="s">
        <v>148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91</v>
      </c>
      <c r="C30" s="18" t="s">
        <v>56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26.199999999999996</v>
      </c>
      <c r="M30" s="75"/>
      <c r="N30" s="76">
        <f>RANK(L30,'lány gerely sorrend'!$D$3:$D$22)</f>
        <v>2</v>
      </c>
      <c r="O30" s="81" t="s">
        <v>24</v>
      </c>
      <c r="S30" s="38"/>
    </row>
    <row r="31" spans="1:19" ht="15">
      <c r="B31" s="57" t="s">
        <v>248</v>
      </c>
      <c r="C31" s="35">
        <v>2005</v>
      </c>
      <c r="D31" s="36">
        <v>19.399999999999999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19.399999999999999</v>
      </c>
      <c r="L31" s="78"/>
      <c r="M31" s="75"/>
      <c r="N31" s="79"/>
      <c r="O31" s="80"/>
    </row>
    <row r="32" spans="1:19" ht="15">
      <c r="B32" s="57" t="s">
        <v>249</v>
      </c>
      <c r="C32" s="35">
        <v>2005</v>
      </c>
      <c r="D32" s="36">
        <v>25.61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25.61</v>
      </c>
      <c r="L32" s="78"/>
      <c r="M32" s="75"/>
      <c r="N32" s="79"/>
      <c r="O32" s="80"/>
    </row>
    <row r="33" spans="1:15" ht="15">
      <c r="B33" s="57" t="s">
        <v>250</v>
      </c>
      <c r="C33" s="35">
        <v>2006</v>
      </c>
      <c r="D33" s="36">
        <v>22.48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22.48</v>
      </c>
      <c r="L33" s="78"/>
      <c r="M33" s="75"/>
      <c r="N33" s="79"/>
      <c r="O33" s="80"/>
    </row>
    <row r="34" spans="1:15" ht="15">
      <c r="B34" s="57" t="s">
        <v>251</v>
      </c>
      <c r="C34" s="35">
        <v>2006</v>
      </c>
      <c r="D34" s="36">
        <v>26.89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26.89</v>
      </c>
      <c r="L34" s="78"/>
      <c r="M34" s="75"/>
      <c r="N34" s="79"/>
      <c r="O34" s="80"/>
    </row>
    <row r="35" spans="1:15" ht="15">
      <c r="B35" s="57" t="s">
        <v>252</v>
      </c>
      <c r="C35" s="35">
        <v>2008</v>
      </c>
      <c r="D35" s="36">
        <v>29.82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29.82</v>
      </c>
      <c r="L35" s="78"/>
      <c r="M35" s="75"/>
      <c r="N35" s="79"/>
      <c r="O35" s="80"/>
    </row>
    <row r="36" spans="1:15" ht="15">
      <c r="B36" s="60" t="s">
        <v>253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RANK(L38,'lány gerely sorrend'!$D$3:$D$22)</f>
        <v>5</v>
      </c>
      <c r="O38" s="81" t="s">
        <v>24</v>
      </c>
    </row>
    <row r="39" spans="1:15" ht="15">
      <c r="C39" s="35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0</v>
      </c>
      <c r="L39" s="78"/>
      <c r="M39" s="75"/>
      <c r="N39" s="79"/>
      <c r="O39" s="80"/>
    </row>
    <row r="40" spans="1:15" ht="15">
      <c r="C40" s="35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0</v>
      </c>
      <c r="L40" s="78"/>
      <c r="M40" s="75"/>
      <c r="N40" s="79"/>
      <c r="O40" s="80"/>
    </row>
    <row r="41" spans="1:15" ht="15">
      <c r="C41" s="3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0</v>
      </c>
      <c r="L41" s="78"/>
      <c r="M41" s="75"/>
      <c r="N41" s="79"/>
      <c r="O41" s="80"/>
    </row>
    <row r="42" spans="1:15" ht="15">
      <c r="C42" s="35"/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0</v>
      </c>
      <c r="L42" s="78"/>
      <c r="M42" s="75"/>
      <c r="N42" s="79"/>
      <c r="O42" s="80"/>
    </row>
    <row r="43" spans="1:15" ht="15">
      <c r="C43" s="35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0</v>
      </c>
      <c r="L43" s="78"/>
      <c r="M43" s="75"/>
      <c r="N43" s="79"/>
      <c r="O43" s="80"/>
    </row>
    <row r="44" spans="1:15" ht="15">
      <c r="B44" s="60" t="s">
        <v>10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RANK(L46,'lány gerely sorrend'!$D$3:$D$22)</f>
        <v>5</v>
      </c>
      <c r="O46" s="81" t="s">
        <v>24</v>
      </c>
    </row>
    <row r="47" spans="1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60" t="s">
        <v>10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RANK(L54,'lány gerely sorrend'!$D$3:$D$22)</f>
        <v>5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RANK(L62,'lány gerely sorrend'!$D$3:$D$22)</f>
        <v>5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RANK(L70,'lány gerely sorrend'!$D$3:$D$22)</f>
        <v>5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RANK(L78,'lány gerely sorrend'!$D$3:$D$22)</f>
        <v>5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RANK(L86,'lány gerely sorrend'!$D$3:$D$22)</f>
        <v>5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RANK(L94,'lány gerely sorrend'!$D$3:$D$22)</f>
        <v>5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RANK(L102,'lány gerely sorrend'!$D$3:$D$22)</f>
        <v>5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RANK(L110,'lány gerely sorrend'!$D$3:$D$22)</f>
        <v>5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RANK(L118,'lány gerely sorrend'!$D$3:$D$22)</f>
        <v>5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RANK(L126,'lány gerely sorrend'!$D$3:$D$22)</f>
        <v>5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RANK(L134,'lány gerely sorrend'!$D$3:$D$22)</f>
        <v>5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RANK(L142,'lány gerely sorrend'!$D$3:$D$22)</f>
        <v>5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RANK(L150,'lány gerely sorrend'!$D$3:$D$22)</f>
        <v>5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RANK(L158,'lány gerely sorrend'!$D$3:$D$22)</f>
        <v>5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16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15" priority="2" operator="between">
      <formula>2003</formula>
      <formula>2008</formula>
    </cfRule>
  </conditionalFormatting>
  <conditionalFormatting sqref="C12:I14 C20:I22 C28:I30 C36:I38 C44:I46 C52:I54 C60:I62 C68:I70">
    <cfRule type="cellIs" dxfId="14" priority="15" operator="between">
      <formula>2002</formula>
      <formula>2007</formula>
    </cfRule>
  </conditionalFormatting>
  <conditionalFormatting sqref="C76:I78">
    <cfRule type="cellIs" dxfId="13" priority="14" operator="between">
      <formula>2002</formula>
      <formula>2007</formula>
    </cfRule>
  </conditionalFormatting>
  <conditionalFormatting sqref="C84:I86">
    <cfRule type="cellIs" dxfId="12" priority="13" operator="between">
      <formula>2002</formula>
      <formula>2007</formula>
    </cfRule>
  </conditionalFormatting>
  <conditionalFormatting sqref="C92:I94">
    <cfRule type="cellIs" dxfId="11" priority="12" operator="between">
      <formula>2002</formula>
      <formula>2007</formula>
    </cfRule>
  </conditionalFormatting>
  <conditionalFormatting sqref="C100:I102">
    <cfRule type="cellIs" dxfId="10" priority="11" operator="between">
      <formula>2002</formula>
      <formula>2007</formula>
    </cfRule>
  </conditionalFormatting>
  <conditionalFormatting sqref="C108:I110">
    <cfRule type="cellIs" dxfId="9" priority="10" operator="between">
      <formula>2002</formula>
      <formula>2007</formula>
    </cfRule>
  </conditionalFormatting>
  <conditionalFormatting sqref="C116:I118">
    <cfRule type="cellIs" dxfId="8" priority="9" operator="between">
      <formula>2002</formula>
      <formula>2007</formula>
    </cfRule>
  </conditionalFormatting>
  <conditionalFormatting sqref="C124:I126">
    <cfRule type="cellIs" dxfId="7" priority="8" operator="between">
      <formula>2002</formula>
      <formula>2007</formula>
    </cfRule>
  </conditionalFormatting>
  <conditionalFormatting sqref="C132:I134">
    <cfRule type="cellIs" dxfId="6" priority="7" operator="between">
      <formula>2002</formula>
      <formula>2007</formula>
    </cfRule>
  </conditionalFormatting>
  <conditionalFormatting sqref="C140:I142">
    <cfRule type="cellIs" dxfId="5" priority="6" operator="between">
      <formula>2002</formula>
      <formula>2007</formula>
    </cfRule>
  </conditionalFormatting>
  <conditionalFormatting sqref="C148:I150">
    <cfRule type="cellIs" dxfId="4" priority="5" operator="between">
      <formula>2002</formula>
      <formula>2007</formula>
    </cfRule>
  </conditionalFormatting>
  <conditionalFormatting sqref="C156:I158">
    <cfRule type="cellIs" dxfId="3" priority="4" operator="between">
      <formula>2002</formula>
      <formula>2007</formula>
    </cfRule>
  </conditionalFormatting>
  <conditionalFormatting sqref="C164:I248">
    <cfRule type="cellIs" dxfId="2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CDCEB5-A0CA-4179-9828-CAA589C4840F}">
          <x14:formula1>
            <xm:f>'lány gerely sorrend'!$H$3:$H$10</xm:f>
          </x14:formula1>
          <xm:sqref>E1:O1</xm:sqref>
        </x14:dataValidation>
        <x14:dataValidation type="list" allowBlank="1" showInputMessage="1" showErrorMessage="1" xr:uid="{FC0D4D65-F5A0-4FCE-B927-4E026D6641B0}">
          <x14:formula1>
            <xm:f>'lány gerely sorrend'!$J$3:$J$4</xm:f>
          </x14:formula1>
          <xm:sqref>A1:B1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topLeftCell="B1" zoomScaleNormal="100" workbookViewId="0">
      <selection activeCell="L4" sqref="L4"/>
    </sheetView>
  </sheetViews>
  <sheetFormatPr defaultRowHeight="12.75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'56 kcs lány gerely'!A1:M1</f>
        <v>Lány</v>
      </c>
      <c r="B1" s="72" t="str">
        <f>'56 kcs lány gerely'!C1</f>
        <v>V-VI.</v>
      </c>
      <c r="C1" s="140" t="str">
        <f>'56 kcs lány gerely'!E1</f>
        <v>Gerelyhajítás (600 gr)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'56 kcs lány gerely'!C6</f>
        <v>Bonyhád</v>
      </c>
      <c r="C3" s="65" t="str">
        <f>'56 kcs lány gerely'!B6</f>
        <v>Bonyhádi Petőfi Sándor Evangélikus Gimnázium, Kollégium, Általános Iskola és Alapfokú Művészeti Iskola</v>
      </c>
      <c r="D3" s="66">
        <f>'56 kcs lány gerely'!L6</f>
        <v>29.4375</v>
      </c>
      <c r="H3" t="s">
        <v>43</v>
      </c>
      <c r="J3" t="s">
        <v>38</v>
      </c>
    </row>
    <row r="4" spans="1:10">
      <c r="A4" s="64" t="s">
        <v>1</v>
      </c>
      <c r="B4" s="65" t="str">
        <f>'56 kcs lány gerely'!C30</f>
        <v>Szekszárd</v>
      </c>
      <c r="C4" s="65" t="str">
        <f>'56 kcs lány gerely'!B30</f>
        <v>Szekszárdi Garay János Gimnázium</v>
      </c>
      <c r="D4" s="66">
        <f>'56 kcs lány gerely'!L30</f>
        <v>26.199999999999996</v>
      </c>
      <c r="H4" t="s">
        <v>42</v>
      </c>
      <c r="J4" t="s">
        <v>39</v>
      </c>
    </row>
    <row r="5" spans="1:10">
      <c r="A5" s="64" t="s">
        <v>2</v>
      </c>
      <c r="B5" s="65" t="str">
        <f>'56 kcs lány gerely'!C14</f>
        <v>Bonyhád</v>
      </c>
      <c r="C5" s="65" t="str">
        <f>'56 kcs lány gerely'!B14</f>
        <v>Tolna Megyei SZC Perczel Mór Technikum és Kollégium</v>
      </c>
      <c r="D5" s="66">
        <f>'56 kcs lány gerely'!L14</f>
        <v>22.0075</v>
      </c>
      <c r="H5" t="s">
        <v>47</v>
      </c>
    </row>
    <row r="6" spans="1:10">
      <c r="A6" s="64" t="s">
        <v>3</v>
      </c>
      <c r="B6" s="65" t="str">
        <f>'56 kcs lány gerely'!C22</f>
        <v>Szekszárd</v>
      </c>
      <c r="C6" s="65" t="str">
        <f>'56 kcs lány gerely'!B22</f>
        <v>Szekszárdi I. Béla Gimnázium, Kollégium és Általános Iskola</v>
      </c>
      <c r="D6" s="66">
        <f>'56 kcs lány gerely'!L22</f>
        <v>20.1525</v>
      </c>
      <c r="H6" t="s">
        <v>45</v>
      </c>
    </row>
    <row r="7" spans="1:10">
      <c r="A7" s="64" t="s">
        <v>4</v>
      </c>
      <c r="B7" s="65">
        <f>'56 kcs lány gerely'!C38</f>
        <v>0</v>
      </c>
      <c r="C7" s="65">
        <f>'56 kcs lány gerely'!B38</f>
        <v>0</v>
      </c>
      <c r="D7" s="66">
        <f>'56 kcs lány gerely'!L38</f>
        <v>0</v>
      </c>
      <c r="H7" t="s">
        <v>46</v>
      </c>
    </row>
    <row r="8" spans="1:10">
      <c r="A8" s="64" t="s">
        <v>5</v>
      </c>
      <c r="B8" s="65">
        <f>'56 kcs lány gerely'!C46</f>
        <v>0</v>
      </c>
      <c r="C8" s="65">
        <f>'56 kcs lány gerely'!B46</f>
        <v>0</v>
      </c>
      <c r="D8" s="66">
        <f>'56 kcs lány gerely'!L46</f>
        <v>0</v>
      </c>
      <c r="H8" t="s">
        <v>48</v>
      </c>
    </row>
    <row r="9" spans="1:10">
      <c r="A9" s="64" t="s">
        <v>6</v>
      </c>
      <c r="B9" s="65">
        <f>'56 kcs lány gerely'!C54</f>
        <v>0</v>
      </c>
      <c r="C9" s="65">
        <f>'56 kcs lány gerely'!B54</f>
        <v>0</v>
      </c>
      <c r="D9" s="66">
        <f>'56 kcs lány gerely'!L54</f>
        <v>0</v>
      </c>
      <c r="H9" t="s">
        <v>49</v>
      </c>
    </row>
    <row r="10" spans="1:10">
      <c r="A10" s="64" t="s">
        <v>7</v>
      </c>
      <c r="B10" s="65">
        <f>'56 kcs lány gerely'!C62</f>
        <v>0</v>
      </c>
      <c r="C10" s="65">
        <f>'56 kcs lány gerely'!B62</f>
        <v>0</v>
      </c>
      <c r="D10" s="66">
        <f>'56 kcs lány gerely'!L62</f>
        <v>0</v>
      </c>
      <c r="H10" t="s">
        <v>50</v>
      </c>
    </row>
    <row r="11" spans="1:10">
      <c r="A11" s="64" t="s">
        <v>17</v>
      </c>
      <c r="B11" s="65">
        <f>'56 kcs lány gerely'!C70</f>
        <v>0</v>
      </c>
      <c r="C11" s="65">
        <f>'56 kcs lány gerely'!B70</f>
        <v>0</v>
      </c>
      <c r="D11" s="66">
        <f>'56 kcs lány gerely'!L70</f>
        <v>0</v>
      </c>
    </row>
    <row r="12" spans="1:10">
      <c r="A12" s="64" t="s">
        <v>18</v>
      </c>
      <c r="B12" s="65">
        <f>'56 kcs lány gerely'!C78</f>
        <v>0</v>
      </c>
      <c r="C12" s="65">
        <f>'56 kcs lány gerely'!B78</f>
        <v>0</v>
      </c>
      <c r="D12" s="66">
        <f>'56 kcs lány gerely'!L78</f>
        <v>0</v>
      </c>
    </row>
    <row r="13" spans="1:10">
      <c r="A13" s="64" t="s">
        <v>19</v>
      </c>
      <c r="B13" s="65">
        <f>'56 kcs lány gerely'!C86</f>
        <v>0</v>
      </c>
      <c r="C13" s="65">
        <f>'56 kcs lány gerely'!B86</f>
        <v>0</v>
      </c>
      <c r="D13" s="66">
        <f>'56 kcs lány gerely'!L86</f>
        <v>0</v>
      </c>
    </row>
    <row r="14" spans="1:10">
      <c r="A14" s="64" t="s">
        <v>20</v>
      </c>
      <c r="B14" s="65">
        <f>'56 kcs lány gerely'!C94</f>
        <v>0</v>
      </c>
      <c r="C14" s="65">
        <f>'56 kcs lány gerely'!B94</f>
        <v>0</v>
      </c>
      <c r="D14" s="66">
        <f>'56 kcs lány gerely'!L94</f>
        <v>0</v>
      </c>
    </row>
    <row r="15" spans="1:10">
      <c r="A15" s="64" t="s">
        <v>21</v>
      </c>
      <c r="B15" s="65">
        <f>'56 kcs lány gerely'!C102</f>
        <v>0</v>
      </c>
      <c r="C15" s="65">
        <f>'56 kcs lány gerely'!B102</f>
        <v>0</v>
      </c>
      <c r="D15" s="66">
        <f>'56 kcs lány gerely'!L102</f>
        <v>0</v>
      </c>
    </row>
    <row r="16" spans="1:10">
      <c r="A16" s="64" t="s">
        <v>22</v>
      </c>
      <c r="B16" s="65">
        <f>'56 kcs lány gerely'!C110</f>
        <v>0</v>
      </c>
      <c r="C16" s="65">
        <f>'56 kcs lány gerely'!B110</f>
        <v>0</v>
      </c>
      <c r="D16" s="66">
        <f>'56 kcs lány gerely'!L110</f>
        <v>0</v>
      </c>
    </row>
    <row r="17" spans="1:4">
      <c r="A17" s="64" t="s">
        <v>23</v>
      </c>
      <c r="B17" s="65">
        <f>'56 kcs lány gerely'!C118</f>
        <v>0</v>
      </c>
      <c r="C17" s="65">
        <v>0</v>
      </c>
      <c r="D17" s="66">
        <f>'56 kcs lány gerely'!L118</f>
        <v>0</v>
      </c>
    </row>
    <row r="18" spans="1:4">
      <c r="A18" s="64" t="s">
        <v>29</v>
      </c>
      <c r="B18" s="65">
        <f>'56 kcs lány gerely'!C126</f>
        <v>0</v>
      </c>
      <c r="C18" s="65">
        <f>'56 kcs lány gerely'!B126</f>
        <v>0</v>
      </c>
      <c r="D18" s="66">
        <f>'56 kcs lány gerely'!L126</f>
        <v>0</v>
      </c>
    </row>
    <row r="19" spans="1:4">
      <c r="A19" s="64" t="s">
        <v>30</v>
      </c>
      <c r="B19" s="65">
        <f>'56 kcs lány gerely'!C134</f>
        <v>0</v>
      </c>
      <c r="C19" s="65">
        <f>'56 kcs lány gerely'!B134</f>
        <v>0</v>
      </c>
      <c r="D19" s="66">
        <f>'56 kcs lány gerely'!L134</f>
        <v>0</v>
      </c>
    </row>
    <row r="20" spans="1:4">
      <c r="A20" s="64" t="s">
        <v>31</v>
      </c>
      <c r="B20" s="65">
        <f>'56 kcs lány gerely'!C142</f>
        <v>0</v>
      </c>
      <c r="C20" s="65">
        <f>'56 kcs lány gerely'!B142</f>
        <v>0</v>
      </c>
      <c r="D20" s="66">
        <f>'56 kcs lány gerely'!L142</f>
        <v>0</v>
      </c>
    </row>
    <row r="21" spans="1:4">
      <c r="A21" s="64" t="s">
        <v>32</v>
      </c>
      <c r="B21" s="65">
        <f>'56 kcs lány gerely'!C150</f>
        <v>0</v>
      </c>
      <c r="C21" s="65">
        <f>'56 kcs lány gerely'!B150</f>
        <v>0</v>
      </c>
      <c r="D21" s="66">
        <f>'56 kcs lány gerely'!L150</f>
        <v>0</v>
      </c>
    </row>
    <row r="22" spans="1:4">
      <c r="A22" s="64" t="s">
        <v>33</v>
      </c>
      <c r="B22" s="65">
        <f>'56 kcs lány gerely'!C158</f>
        <v>0</v>
      </c>
      <c r="C22" s="65">
        <f>'56 kcs lány gerely'!B158</f>
        <v>0</v>
      </c>
      <c r="D22" s="66">
        <f>'56 kcs lány gerely'!L158</f>
        <v>0</v>
      </c>
    </row>
    <row r="24" spans="1:4" ht="27.75" customHeight="1">
      <c r="B24" s="69" t="str">
        <f>[11]Fedlap!A22</f>
        <v>Szekszárd</v>
      </c>
      <c r="C24" s="70">
        <f>[11]Fedlap!A25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mergeCells count="1">
    <mergeCell ref="C1:D1"/>
  </mergeCells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4"/>
  <sheetViews>
    <sheetView zoomScaleNormal="100" zoomScalePageLayoutView="85" workbookViewId="0">
      <selection activeCell="H6" sqref="H6"/>
    </sheetView>
  </sheetViews>
  <sheetFormatPr defaultColWidth="9.140625" defaultRowHeight="12.75"/>
  <cols>
    <col min="1" max="1" width="3.7109375" style="88" customWidth="1"/>
    <col min="2" max="2" width="88.28515625" style="61" customWidth="1"/>
    <col min="3" max="3" width="15.42578125" style="88" customWidth="1"/>
    <col min="4" max="4" width="2.5703125" style="88" customWidth="1"/>
    <col min="5" max="5" width="13.7109375" style="88" customWidth="1"/>
    <col min="6" max="6" width="1.7109375" style="88" customWidth="1"/>
    <col min="7" max="7" width="4.140625" style="102" customWidth="1"/>
    <col min="8" max="8" width="11.42578125" style="102" bestFit="1" customWidth="1"/>
    <col min="9" max="16384" width="9.140625" style="88"/>
  </cols>
  <sheetData>
    <row r="1" spans="1:9" ht="41.25" customHeight="1">
      <c r="A1" s="139" t="s">
        <v>286</v>
      </c>
      <c r="B1" s="139"/>
      <c r="C1" s="139" t="s">
        <v>39</v>
      </c>
      <c r="D1" s="139"/>
      <c r="E1" s="141" t="s">
        <v>40</v>
      </c>
      <c r="F1" s="141"/>
      <c r="G1" s="141"/>
      <c r="H1" s="141"/>
    </row>
    <row r="2" spans="1:9" ht="31.5" customHeight="1" thickBot="1">
      <c r="A2" s="142" t="s">
        <v>51</v>
      </c>
      <c r="B2" s="142"/>
      <c r="C2" s="142"/>
      <c r="D2" s="142"/>
      <c r="E2" s="142"/>
      <c r="F2" s="142"/>
      <c r="G2" s="142"/>
      <c r="H2" s="142"/>
      <c r="I2" s="3"/>
    </row>
    <row r="3" spans="1:9">
      <c r="A3" s="21"/>
      <c r="B3" s="56"/>
      <c r="C3" s="2"/>
      <c r="G3" s="143" t="s">
        <v>13</v>
      </c>
      <c r="H3" s="144"/>
    </row>
    <row r="4" spans="1:9" ht="14.25" customHeight="1" thickBot="1">
      <c r="A4" s="21"/>
      <c r="B4" s="89" t="s">
        <v>52</v>
      </c>
      <c r="C4" s="2">
        <v>3</v>
      </c>
      <c r="G4" s="145"/>
      <c r="H4" s="146"/>
    </row>
    <row r="5" spans="1:9" ht="24" customHeight="1" thickBot="1">
      <c r="A5" s="29"/>
      <c r="B5" s="58"/>
      <c r="C5" s="30"/>
      <c r="D5" s="90"/>
      <c r="E5" s="91" t="s">
        <v>178</v>
      </c>
      <c r="F5" s="92"/>
      <c r="G5" s="20"/>
      <c r="H5" s="20"/>
    </row>
    <row r="6" spans="1:9" ht="26.25" thickBot="1">
      <c r="A6" s="33" t="s">
        <v>0</v>
      </c>
      <c r="B6" s="93" t="s">
        <v>95</v>
      </c>
      <c r="C6" s="18" t="s">
        <v>57</v>
      </c>
      <c r="D6" s="36"/>
      <c r="E6" s="94">
        <v>8.3877314814814804E-3</v>
      </c>
      <c r="F6" s="95"/>
      <c r="G6" s="96">
        <f>RANK(E6,$E$6:$E$139,1)</f>
        <v>2</v>
      </c>
      <c r="H6" s="77" t="s">
        <v>24</v>
      </c>
    </row>
    <row r="7" spans="1:9">
      <c r="A7" s="33"/>
      <c r="B7" s="57" t="s">
        <v>220</v>
      </c>
      <c r="C7" s="35">
        <v>2008</v>
      </c>
      <c r="D7" s="36"/>
      <c r="E7" s="97"/>
      <c r="F7" s="95"/>
      <c r="G7" s="98"/>
      <c r="H7" s="98"/>
    </row>
    <row r="8" spans="1:9">
      <c r="A8" s="33"/>
      <c r="B8" s="57" t="s">
        <v>287</v>
      </c>
      <c r="C8" s="35">
        <v>2007</v>
      </c>
      <c r="D8" s="36"/>
      <c r="E8" s="97"/>
      <c r="F8" s="95"/>
      <c r="G8" s="98"/>
      <c r="H8" s="98"/>
    </row>
    <row r="9" spans="1:9">
      <c r="A9" s="25"/>
      <c r="B9" s="57" t="s">
        <v>288</v>
      </c>
      <c r="C9" s="35">
        <v>2006</v>
      </c>
      <c r="D9" s="36"/>
      <c r="E9" s="34"/>
      <c r="F9" s="95"/>
      <c r="G9" s="98"/>
      <c r="H9" s="98"/>
    </row>
    <row r="10" spans="1:9">
      <c r="A10" s="25"/>
      <c r="B10" s="57" t="s">
        <v>289</v>
      </c>
      <c r="C10" s="35">
        <v>2006</v>
      </c>
      <c r="D10" s="36"/>
      <c r="E10" s="34"/>
      <c r="F10" s="3"/>
      <c r="G10" s="98"/>
      <c r="H10" s="98"/>
    </row>
    <row r="11" spans="1:9">
      <c r="A11" s="25"/>
      <c r="B11" s="60" t="s">
        <v>58</v>
      </c>
      <c r="C11" s="19"/>
      <c r="D11" s="36"/>
      <c r="E11" s="34"/>
      <c r="F11" s="3"/>
      <c r="G11" s="98"/>
      <c r="H11" s="98"/>
    </row>
    <row r="12" spans="1:9" ht="13.5" thickBot="1">
      <c r="A12" s="25"/>
      <c r="B12" s="57"/>
      <c r="C12" s="19"/>
      <c r="D12" s="36"/>
      <c r="E12" s="34"/>
      <c r="F12" s="3"/>
      <c r="G12" s="98"/>
      <c r="H12" s="98"/>
    </row>
    <row r="13" spans="1:9" ht="15.75" thickBot="1">
      <c r="A13" s="33" t="s">
        <v>1</v>
      </c>
      <c r="B13" s="93" t="s">
        <v>231</v>
      </c>
      <c r="C13" s="18" t="s">
        <v>232</v>
      </c>
      <c r="D13" s="36"/>
      <c r="E13" s="94"/>
      <c r="F13" s="95"/>
      <c r="G13" s="96" t="e">
        <f>RANK(E13,$E$6:$E$139,1)</f>
        <v>#N/A</v>
      </c>
      <c r="H13" s="77" t="s">
        <v>24</v>
      </c>
    </row>
    <row r="14" spans="1:9">
      <c r="A14" s="33"/>
      <c r="B14" s="57" t="s">
        <v>290</v>
      </c>
      <c r="C14" s="35"/>
      <c r="D14" s="36"/>
      <c r="E14" s="97"/>
      <c r="F14" s="95"/>
      <c r="G14" s="98"/>
      <c r="H14" s="98"/>
    </row>
    <row r="15" spans="1:9">
      <c r="A15" s="33"/>
      <c r="B15" s="57" t="s">
        <v>237</v>
      </c>
      <c r="C15" s="35"/>
      <c r="D15" s="36"/>
      <c r="E15" s="97"/>
      <c r="F15" s="95"/>
      <c r="G15" s="98"/>
      <c r="H15" s="98"/>
    </row>
    <row r="16" spans="1:9">
      <c r="A16" s="25"/>
      <c r="B16" s="57" t="s">
        <v>235</v>
      </c>
      <c r="C16" s="35"/>
      <c r="D16" s="36"/>
      <c r="E16" s="34"/>
      <c r="F16" s="95"/>
      <c r="G16" s="98"/>
      <c r="H16" s="98"/>
    </row>
    <row r="17" spans="1:8">
      <c r="A17" s="25"/>
      <c r="B17" s="57" t="s">
        <v>236</v>
      </c>
      <c r="C17" s="35"/>
      <c r="D17" s="36"/>
      <c r="E17" s="34"/>
      <c r="F17" s="3"/>
      <c r="G17" s="98"/>
      <c r="H17" s="98"/>
    </row>
    <row r="18" spans="1:8">
      <c r="A18" s="25"/>
      <c r="B18" s="60" t="s">
        <v>238</v>
      </c>
      <c r="C18" s="19"/>
      <c r="D18" s="36"/>
      <c r="E18" s="34"/>
      <c r="F18" s="3"/>
      <c r="G18" s="98"/>
      <c r="H18" s="98"/>
    </row>
    <row r="19" spans="1:8" ht="13.5" thickBot="1">
      <c r="A19" s="25"/>
      <c r="B19" s="57"/>
      <c r="C19" s="19"/>
      <c r="D19" s="36"/>
      <c r="E19" s="34"/>
      <c r="F19" s="3"/>
      <c r="G19" s="98"/>
      <c r="H19" s="98"/>
    </row>
    <row r="20" spans="1:8" ht="15.75" thickBot="1">
      <c r="A20" s="33" t="s">
        <v>2</v>
      </c>
      <c r="B20" s="93" t="s">
        <v>92</v>
      </c>
      <c r="C20" s="18" t="s">
        <v>69</v>
      </c>
      <c r="D20" s="36"/>
      <c r="E20" s="94">
        <v>7.6180555555555559E-3</v>
      </c>
      <c r="F20" s="95"/>
      <c r="G20" s="96">
        <f>RANK(E20,$E$6:$E$139,1)</f>
        <v>1</v>
      </c>
      <c r="H20" s="77" t="s">
        <v>24</v>
      </c>
    </row>
    <row r="21" spans="1:8">
      <c r="A21" s="33"/>
      <c r="B21" s="57" t="s">
        <v>246</v>
      </c>
      <c r="C21" s="35">
        <v>2009</v>
      </c>
      <c r="D21" s="36"/>
      <c r="E21" s="97"/>
      <c r="F21" s="95"/>
      <c r="G21" s="98"/>
      <c r="H21" s="98"/>
    </row>
    <row r="22" spans="1:8">
      <c r="A22" s="33"/>
      <c r="B22" s="57" t="s">
        <v>247</v>
      </c>
      <c r="C22" s="35">
        <v>2008</v>
      </c>
      <c r="D22" s="36"/>
      <c r="E22" s="97"/>
      <c r="F22" s="95"/>
      <c r="G22" s="98"/>
      <c r="H22" s="98"/>
    </row>
    <row r="23" spans="1:8">
      <c r="A23" s="25"/>
      <c r="B23" s="57" t="s">
        <v>291</v>
      </c>
      <c r="C23" s="35">
        <v>2006</v>
      </c>
      <c r="D23" s="36"/>
      <c r="E23" s="34"/>
      <c r="F23" s="95"/>
      <c r="G23" s="98"/>
      <c r="H23" s="98"/>
    </row>
    <row r="24" spans="1:8">
      <c r="A24" s="25"/>
      <c r="B24" s="57" t="s">
        <v>292</v>
      </c>
      <c r="C24" s="35">
        <v>2005</v>
      </c>
      <c r="D24" s="36"/>
      <c r="E24" s="34"/>
      <c r="F24" s="3"/>
      <c r="G24" s="98"/>
      <c r="H24" s="98"/>
    </row>
    <row r="25" spans="1:8">
      <c r="A25" s="25"/>
      <c r="B25" s="57" t="s">
        <v>70</v>
      </c>
      <c r="C25" s="19"/>
      <c r="D25" s="36"/>
      <c r="E25" s="34"/>
      <c r="F25" s="3"/>
      <c r="G25" s="98"/>
      <c r="H25" s="98"/>
    </row>
    <row r="26" spans="1:8" ht="13.5" thickBot="1">
      <c r="A26" s="25"/>
      <c r="B26" s="57"/>
      <c r="C26" s="19"/>
      <c r="D26" s="36"/>
      <c r="E26" s="34"/>
      <c r="F26" s="3"/>
      <c r="G26" s="98"/>
      <c r="H26" s="98"/>
    </row>
    <row r="27" spans="1:8" ht="15.75" thickBot="1">
      <c r="A27" s="33" t="s">
        <v>3</v>
      </c>
      <c r="B27" s="93" t="s">
        <v>142</v>
      </c>
      <c r="C27" s="18" t="s">
        <v>56</v>
      </c>
      <c r="D27" s="36"/>
      <c r="E27" s="94">
        <v>1.3092592592592591E-2</v>
      </c>
      <c r="F27" s="95"/>
      <c r="G27" s="96">
        <f>RANK(E27,$E$6:$E$139,1)</f>
        <v>3</v>
      </c>
      <c r="H27" s="77" t="s">
        <v>24</v>
      </c>
    </row>
    <row r="28" spans="1:8">
      <c r="A28" s="33"/>
      <c r="B28" s="57" t="s">
        <v>293</v>
      </c>
      <c r="C28" s="35">
        <v>2006</v>
      </c>
      <c r="D28" s="36"/>
      <c r="E28" s="97"/>
      <c r="F28" s="95"/>
      <c r="G28" s="98"/>
      <c r="H28" s="98"/>
    </row>
    <row r="29" spans="1:8">
      <c r="A29" s="33"/>
      <c r="B29" s="57" t="s">
        <v>294</v>
      </c>
      <c r="C29" s="35">
        <v>2007</v>
      </c>
      <c r="D29" s="36"/>
      <c r="E29" s="97"/>
      <c r="F29" s="95"/>
      <c r="G29" s="98"/>
      <c r="H29" s="98"/>
    </row>
    <row r="30" spans="1:8">
      <c r="A30" s="25"/>
      <c r="B30" s="57" t="s">
        <v>295</v>
      </c>
      <c r="C30" s="35">
        <v>2007</v>
      </c>
      <c r="D30" s="36"/>
      <c r="E30" s="34"/>
      <c r="F30" s="95"/>
      <c r="G30" s="98"/>
      <c r="H30" s="98"/>
    </row>
    <row r="31" spans="1:8">
      <c r="A31" s="25"/>
      <c r="B31" s="57" t="s">
        <v>296</v>
      </c>
      <c r="C31" s="35">
        <v>2007</v>
      </c>
      <c r="D31" s="36"/>
      <c r="E31" s="34"/>
      <c r="F31" s="3"/>
      <c r="G31" s="98"/>
      <c r="H31" s="98"/>
    </row>
    <row r="32" spans="1:8">
      <c r="A32" s="25"/>
      <c r="B32" s="60" t="s">
        <v>148</v>
      </c>
      <c r="C32" s="19"/>
      <c r="D32" s="36"/>
      <c r="E32" s="34"/>
      <c r="F32" s="3"/>
      <c r="G32" s="98"/>
      <c r="H32" s="98"/>
    </row>
    <row r="33" spans="1:8" ht="13.5" thickBot="1">
      <c r="A33" s="25"/>
      <c r="B33" s="57"/>
      <c r="C33" s="19"/>
      <c r="D33" s="36"/>
      <c r="E33" s="34"/>
      <c r="F33" s="3"/>
      <c r="G33" s="98"/>
      <c r="H33" s="98"/>
    </row>
    <row r="34" spans="1:8" ht="15.75" thickBot="1">
      <c r="A34" s="33" t="s">
        <v>4</v>
      </c>
      <c r="B34" s="93"/>
      <c r="C34" s="18"/>
      <c r="D34" s="36"/>
      <c r="E34" s="99"/>
      <c r="F34" s="95"/>
      <c r="G34" s="96" t="e">
        <f>RANK(E34,$E$6:$E$139,1)</f>
        <v>#N/A</v>
      </c>
      <c r="H34" s="77" t="s">
        <v>24</v>
      </c>
    </row>
    <row r="35" spans="1:8">
      <c r="A35" s="33"/>
      <c r="B35" s="57"/>
      <c r="C35" s="35"/>
      <c r="D35" s="36"/>
      <c r="E35" s="97"/>
      <c r="F35" s="95"/>
      <c r="G35" s="98"/>
      <c r="H35" s="98"/>
    </row>
    <row r="36" spans="1:8">
      <c r="A36" s="33"/>
      <c r="B36" s="57"/>
      <c r="C36" s="35"/>
      <c r="D36" s="36"/>
      <c r="E36" s="97"/>
      <c r="F36" s="95"/>
      <c r="G36" s="98"/>
      <c r="H36" s="98"/>
    </row>
    <row r="37" spans="1:8">
      <c r="A37" s="25"/>
      <c r="B37" s="57"/>
      <c r="C37" s="35"/>
      <c r="D37" s="36"/>
      <c r="E37" s="34"/>
      <c r="F37" s="95"/>
      <c r="G37" s="98"/>
      <c r="H37" s="98"/>
    </row>
    <row r="38" spans="1:8">
      <c r="A38" s="25"/>
      <c r="B38" s="57"/>
      <c r="C38" s="35"/>
      <c r="D38" s="36"/>
      <c r="E38" s="34"/>
      <c r="F38" s="3"/>
      <c r="G38" s="98"/>
      <c r="H38" s="98"/>
    </row>
    <row r="39" spans="1:8">
      <c r="A39" s="25"/>
      <c r="B39" s="60" t="s">
        <v>10</v>
      </c>
      <c r="C39" s="19"/>
      <c r="D39" s="36"/>
      <c r="E39" s="34"/>
      <c r="F39" s="3"/>
      <c r="G39" s="98"/>
      <c r="H39" s="98"/>
    </row>
    <row r="40" spans="1:8" ht="13.5" thickBot="1">
      <c r="A40" s="25"/>
      <c r="B40" s="57"/>
      <c r="C40" s="19"/>
      <c r="D40" s="36"/>
      <c r="E40" s="34"/>
      <c r="F40" s="3"/>
      <c r="G40" s="98"/>
      <c r="H40" s="98"/>
    </row>
    <row r="41" spans="1:8" ht="15.75" thickBot="1">
      <c r="A41" s="33" t="s">
        <v>5</v>
      </c>
      <c r="B41" s="93"/>
      <c r="C41" s="18"/>
      <c r="D41" s="36"/>
      <c r="E41" s="99"/>
      <c r="F41" s="95"/>
      <c r="G41" s="96" t="e">
        <f>RANK(E41,$E$6:$E$139,1)</f>
        <v>#N/A</v>
      </c>
      <c r="H41" s="77" t="s">
        <v>24</v>
      </c>
    </row>
    <row r="42" spans="1:8">
      <c r="A42" s="33"/>
      <c r="B42" s="57"/>
      <c r="C42" s="35"/>
      <c r="D42" s="36"/>
      <c r="E42" s="97"/>
      <c r="F42" s="95"/>
      <c r="G42" s="98"/>
      <c r="H42" s="98"/>
    </row>
    <row r="43" spans="1:8">
      <c r="A43" s="33"/>
      <c r="B43" s="57"/>
      <c r="C43" s="35"/>
      <c r="D43" s="36"/>
      <c r="E43" s="97"/>
      <c r="F43" s="95"/>
      <c r="G43" s="98"/>
      <c r="H43" s="98"/>
    </row>
    <row r="44" spans="1:8">
      <c r="A44" s="25"/>
      <c r="B44" s="57"/>
      <c r="C44" s="35"/>
      <c r="D44" s="36"/>
      <c r="E44" s="34"/>
      <c r="F44" s="95"/>
      <c r="G44" s="98"/>
      <c r="H44" s="98"/>
    </row>
    <row r="45" spans="1:8">
      <c r="A45" s="25"/>
      <c r="B45" s="57"/>
      <c r="C45" s="35"/>
      <c r="D45" s="36"/>
      <c r="E45" s="34"/>
      <c r="F45" s="3"/>
      <c r="G45" s="98"/>
      <c r="H45" s="98"/>
    </row>
    <row r="46" spans="1:8">
      <c r="A46" s="25"/>
      <c r="B46" s="60" t="s">
        <v>10</v>
      </c>
      <c r="C46" s="19"/>
      <c r="D46" s="36"/>
      <c r="E46" s="34"/>
      <c r="F46" s="3"/>
      <c r="G46" s="98"/>
      <c r="H46" s="98"/>
    </row>
    <row r="47" spans="1:8" ht="13.5" thickBot="1">
      <c r="A47" s="25"/>
      <c r="B47" s="57"/>
      <c r="C47" s="19"/>
      <c r="D47" s="36"/>
      <c r="E47" s="34"/>
      <c r="F47" s="3"/>
      <c r="G47" s="98"/>
      <c r="H47" s="98"/>
    </row>
    <row r="48" spans="1:8" ht="15.75" thickBot="1">
      <c r="A48" s="33" t="s">
        <v>6</v>
      </c>
      <c r="B48" s="93"/>
      <c r="C48" s="18"/>
      <c r="D48" s="36"/>
      <c r="E48" s="99"/>
      <c r="F48" s="95"/>
      <c r="G48" s="96" t="e">
        <f>RANK(E48,$E$6:$E$139,1)</f>
        <v>#N/A</v>
      </c>
      <c r="H48" s="77" t="s">
        <v>24</v>
      </c>
    </row>
    <row r="49" spans="1:8">
      <c r="A49" s="33"/>
      <c r="B49" s="57"/>
      <c r="C49" s="35"/>
      <c r="D49" s="36"/>
      <c r="E49" s="97"/>
      <c r="F49" s="95"/>
      <c r="G49" s="98"/>
      <c r="H49" s="98"/>
    </row>
    <row r="50" spans="1:8">
      <c r="A50" s="33"/>
      <c r="B50" s="57"/>
      <c r="C50" s="35"/>
      <c r="D50" s="36"/>
      <c r="E50" s="97"/>
      <c r="F50" s="95"/>
      <c r="G50" s="98"/>
      <c r="H50" s="98"/>
    </row>
    <row r="51" spans="1:8">
      <c r="A51" s="25"/>
      <c r="B51" s="57"/>
      <c r="C51" s="35"/>
      <c r="D51" s="36"/>
      <c r="E51" s="34"/>
      <c r="F51" s="95"/>
      <c r="G51" s="98"/>
      <c r="H51" s="98"/>
    </row>
    <row r="52" spans="1:8">
      <c r="A52" s="25"/>
      <c r="B52" s="57"/>
      <c r="C52" s="35"/>
      <c r="D52" s="36"/>
      <c r="E52" s="34"/>
      <c r="F52" s="3"/>
      <c r="G52" s="98"/>
      <c r="H52" s="98"/>
    </row>
    <row r="53" spans="1:8">
      <c r="A53" s="25"/>
      <c r="B53" s="60" t="s">
        <v>10</v>
      </c>
      <c r="C53" s="19"/>
      <c r="D53" s="36"/>
      <c r="E53" s="34"/>
      <c r="F53" s="3"/>
      <c r="G53" s="98"/>
      <c r="H53" s="98"/>
    </row>
    <row r="54" spans="1:8" ht="13.5" thickBot="1">
      <c r="A54" s="25"/>
      <c r="B54" s="57"/>
      <c r="C54" s="19"/>
      <c r="D54" s="36"/>
      <c r="E54" s="34"/>
      <c r="F54" s="3"/>
      <c r="G54" s="98"/>
      <c r="H54" s="98"/>
    </row>
    <row r="55" spans="1:8" ht="15.75" thickBot="1">
      <c r="A55" s="33" t="s">
        <v>7</v>
      </c>
      <c r="B55" s="93"/>
      <c r="C55" s="18"/>
      <c r="D55" s="36"/>
      <c r="E55" s="99"/>
      <c r="F55" s="95"/>
      <c r="G55" s="96" t="e">
        <f>RANK(E55,$E$6:$E$139,1)</f>
        <v>#N/A</v>
      </c>
      <c r="H55" s="77" t="s">
        <v>24</v>
      </c>
    </row>
    <row r="56" spans="1:8">
      <c r="A56" s="33"/>
      <c r="B56" s="57"/>
      <c r="C56" s="35"/>
      <c r="D56" s="36"/>
      <c r="E56" s="97"/>
      <c r="F56" s="95"/>
      <c r="G56" s="98"/>
      <c r="H56" s="98"/>
    </row>
    <row r="57" spans="1:8">
      <c r="A57" s="33"/>
      <c r="B57" s="57"/>
      <c r="C57" s="35"/>
      <c r="D57" s="36"/>
      <c r="E57" s="97"/>
      <c r="F57" s="95"/>
      <c r="G57" s="98"/>
      <c r="H57" s="98"/>
    </row>
    <row r="58" spans="1:8">
      <c r="A58" s="25"/>
      <c r="B58" s="57"/>
      <c r="C58" s="35"/>
      <c r="D58" s="36"/>
      <c r="E58" s="34"/>
      <c r="F58" s="95"/>
      <c r="G58" s="98"/>
      <c r="H58" s="98"/>
    </row>
    <row r="59" spans="1:8">
      <c r="A59" s="25"/>
      <c r="B59" s="57"/>
      <c r="C59" s="35"/>
      <c r="D59" s="36"/>
      <c r="E59" s="34"/>
      <c r="F59" s="3"/>
      <c r="G59" s="98"/>
      <c r="H59" s="98"/>
    </row>
    <row r="60" spans="1:8">
      <c r="A60" s="25"/>
      <c r="B60" s="60" t="s">
        <v>10</v>
      </c>
      <c r="C60" s="19"/>
      <c r="D60" s="36"/>
      <c r="E60" s="34"/>
      <c r="F60" s="3"/>
      <c r="G60" s="98"/>
      <c r="H60" s="98"/>
    </row>
    <row r="61" spans="1:8" ht="13.5" thickBot="1">
      <c r="A61" s="25"/>
      <c r="B61" s="57"/>
      <c r="C61" s="19"/>
      <c r="D61" s="36"/>
      <c r="E61" s="34"/>
      <c r="F61" s="3"/>
      <c r="G61" s="98"/>
      <c r="H61" s="98"/>
    </row>
    <row r="62" spans="1:8" ht="15.75" thickBot="1">
      <c r="A62" s="33" t="s">
        <v>17</v>
      </c>
      <c r="B62" s="93"/>
      <c r="C62" s="18"/>
      <c r="D62" s="36"/>
      <c r="E62" s="99"/>
      <c r="F62" s="95"/>
      <c r="G62" s="96" t="e">
        <f>RANK(E62,$E$6:$E$139,1)</f>
        <v>#N/A</v>
      </c>
      <c r="H62" s="77" t="s">
        <v>24</v>
      </c>
    </row>
    <row r="63" spans="1:8">
      <c r="A63" s="33"/>
      <c r="B63" s="57"/>
      <c r="C63" s="35"/>
      <c r="D63" s="36"/>
      <c r="E63" s="97"/>
      <c r="F63" s="95"/>
      <c r="G63" s="98"/>
      <c r="H63" s="98"/>
    </row>
    <row r="64" spans="1:8">
      <c r="A64" s="33"/>
      <c r="B64" s="57"/>
      <c r="C64" s="35"/>
      <c r="D64" s="36"/>
      <c r="E64" s="97"/>
      <c r="F64" s="95"/>
      <c r="G64" s="98"/>
      <c r="H64" s="98"/>
    </row>
    <row r="65" spans="1:8">
      <c r="A65" s="25"/>
      <c r="B65" s="57"/>
      <c r="C65" s="35"/>
      <c r="D65" s="36"/>
      <c r="E65" s="34"/>
      <c r="F65" s="95"/>
      <c r="G65" s="98"/>
      <c r="H65" s="98"/>
    </row>
    <row r="66" spans="1:8">
      <c r="A66" s="25"/>
      <c r="B66" s="57"/>
      <c r="C66" s="35"/>
      <c r="D66" s="36"/>
      <c r="E66" s="34"/>
      <c r="F66" s="3"/>
      <c r="G66" s="98"/>
      <c r="H66" s="98"/>
    </row>
    <row r="67" spans="1:8">
      <c r="A67" s="25"/>
      <c r="B67" s="60" t="s">
        <v>10</v>
      </c>
      <c r="C67" s="19"/>
      <c r="D67" s="36"/>
      <c r="E67" s="34"/>
      <c r="F67" s="3"/>
      <c r="G67" s="98"/>
      <c r="H67" s="98"/>
    </row>
    <row r="68" spans="1:8" ht="13.5" thickBot="1">
      <c r="A68" s="25"/>
      <c r="B68" s="57"/>
      <c r="C68" s="19"/>
      <c r="D68" s="36"/>
      <c r="E68" s="34"/>
      <c r="F68" s="3"/>
      <c r="G68" s="98"/>
      <c r="H68" s="98"/>
    </row>
    <row r="69" spans="1:8" ht="15.75" thickBot="1">
      <c r="A69" s="33" t="s">
        <v>18</v>
      </c>
      <c r="B69" s="93"/>
      <c r="C69" s="18"/>
      <c r="D69" s="36"/>
      <c r="E69" s="99"/>
      <c r="F69" s="95"/>
      <c r="G69" s="96" t="e">
        <f>RANK(E69,$E$6:$E$139,1)</f>
        <v>#N/A</v>
      </c>
      <c r="H69" s="77" t="s">
        <v>24</v>
      </c>
    </row>
    <row r="70" spans="1:8">
      <c r="A70" s="33"/>
      <c r="B70" s="57"/>
      <c r="C70" s="35"/>
      <c r="D70" s="36"/>
      <c r="E70" s="97"/>
      <c r="F70" s="95"/>
      <c r="G70" s="98"/>
      <c r="H70" s="98"/>
    </row>
    <row r="71" spans="1:8">
      <c r="A71" s="33"/>
      <c r="B71" s="57"/>
      <c r="C71" s="35"/>
      <c r="D71" s="36"/>
      <c r="E71" s="97"/>
      <c r="F71" s="95"/>
      <c r="G71" s="98"/>
      <c r="H71" s="98"/>
    </row>
    <row r="72" spans="1:8">
      <c r="A72" s="25"/>
      <c r="B72" s="57"/>
      <c r="C72" s="35"/>
      <c r="D72" s="36"/>
      <c r="E72" s="34"/>
      <c r="F72" s="95"/>
      <c r="G72" s="98"/>
      <c r="H72" s="98"/>
    </row>
    <row r="73" spans="1:8">
      <c r="A73" s="25"/>
      <c r="B73" s="57"/>
      <c r="C73" s="35"/>
      <c r="D73" s="36"/>
      <c r="E73" s="34"/>
      <c r="F73" s="3"/>
      <c r="G73" s="98"/>
      <c r="H73" s="98"/>
    </row>
    <row r="74" spans="1:8">
      <c r="A74" s="25"/>
      <c r="B74" s="60" t="s">
        <v>10</v>
      </c>
      <c r="C74" s="19"/>
      <c r="D74" s="36"/>
      <c r="E74" s="34"/>
      <c r="F74" s="3"/>
      <c r="G74" s="98"/>
      <c r="H74" s="98"/>
    </row>
    <row r="75" spans="1:8" ht="13.5" thickBot="1">
      <c r="A75" s="25"/>
      <c r="B75" s="57"/>
      <c r="C75" s="19"/>
      <c r="D75" s="36"/>
      <c r="E75" s="34"/>
      <c r="F75" s="3"/>
      <c r="G75" s="98"/>
      <c r="H75" s="98"/>
    </row>
    <row r="76" spans="1:8" ht="15.75" thickBot="1">
      <c r="A76" s="33" t="s">
        <v>19</v>
      </c>
      <c r="B76" s="93"/>
      <c r="C76" s="18"/>
      <c r="D76" s="36"/>
      <c r="E76" s="99"/>
      <c r="F76" s="95"/>
      <c r="G76" s="96" t="e">
        <f>RANK(E76,$E$6:$E$139,1)</f>
        <v>#N/A</v>
      </c>
      <c r="H76" s="77" t="s">
        <v>24</v>
      </c>
    </row>
    <row r="77" spans="1:8">
      <c r="A77" s="33"/>
      <c r="B77" s="57"/>
      <c r="C77" s="35"/>
      <c r="D77" s="36"/>
      <c r="E77" s="97"/>
      <c r="F77" s="95"/>
      <c r="G77" s="98"/>
      <c r="H77" s="98"/>
    </row>
    <row r="78" spans="1:8">
      <c r="A78" s="33"/>
      <c r="B78" s="57"/>
      <c r="C78" s="35"/>
      <c r="D78" s="36"/>
      <c r="E78" s="97"/>
      <c r="F78" s="95"/>
      <c r="G78" s="98"/>
      <c r="H78" s="98"/>
    </row>
    <row r="79" spans="1:8">
      <c r="A79" s="25"/>
      <c r="B79" s="57"/>
      <c r="C79" s="35"/>
      <c r="D79" s="36"/>
      <c r="E79" s="34"/>
      <c r="F79" s="95"/>
      <c r="G79" s="98"/>
      <c r="H79" s="98"/>
    </row>
    <row r="80" spans="1:8">
      <c r="A80" s="25"/>
      <c r="B80" s="57"/>
      <c r="C80" s="35"/>
      <c r="D80" s="36"/>
      <c r="E80" s="34"/>
      <c r="F80" s="3"/>
      <c r="G80" s="98"/>
      <c r="H80" s="98"/>
    </row>
    <row r="81" spans="1:8">
      <c r="A81" s="25"/>
      <c r="B81" s="60" t="s">
        <v>10</v>
      </c>
      <c r="C81" s="19"/>
      <c r="D81" s="36"/>
      <c r="E81" s="34"/>
      <c r="F81" s="3"/>
      <c r="G81" s="98"/>
      <c r="H81" s="98"/>
    </row>
    <row r="82" spans="1:8" ht="13.5" thickBot="1">
      <c r="A82" s="25"/>
      <c r="B82" s="57"/>
      <c r="C82" s="19"/>
      <c r="D82" s="36"/>
      <c r="E82" s="34"/>
      <c r="F82" s="3"/>
      <c r="G82" s="98"/>
      <c r="H82" s="98"/>
    </row>
    <row r="83" spans="1:8" ht="15.75" thickBot="1">
      <c r="A83" s="33" t="s">
        <v>20</v>
      </c>
      <c r="B83" s="93"/>
      <c r="C83" s="18"/>
      <c r="D83" s="36"/>
      <c r="E83" s="99"/>
      <c r="F83" s="95"/>
      <c r="G83" s="96" t="e">
        <f>RANK(E83,$E$6:$E$139,1)</f>
        <v>#N/A</v>
      </c>
      <c r="H83" s="77" t="s">
        <v>192</v>
      </c>
    </row>
    <row r="84" spans="1:8">
      <c r="A84" s="33"/>
      <c r="B84" s="57"/>
      <c r="C84" s="35"/>
      <c r="D84" s="36"/>
      <c r="E84" s="97"/>
      <c r="F84" s="95"/>
      <c r="G84" s="98"/>
      <c r="H84" s="98"/>
    </row>
    <row r="85" spans="1:8">
      <c r="A85" s="33"/>
      <c r="B85" s="57"/>
      <c r="C85" s="35"/>
      <c r="D85" s="36"/>
      <c r="E85" s="97"/>
      <c r="F85" s="95"/>
      <c r="G85" s="98"/>
      <c r="H85" s="98"/>
    </row>
    <row r="86" spans="1:8">
      <c r="A86" s="25"/>
      <c r="B86" s="57"/>
      <c r="C86" s="35"/>
      <c r="D86" s="36"/>
      <c r="E86" s="34"/>
      <c r="F86" s="95"/>
      <c r="G86" s="98"/>
      <c r="H86" s="98"/>
    </row>
    <row r="87" spans="1:8">
      <c r="A87" s="25"/>
      <c r="B87" s="57"/>
      <c r="C87" s="35"/>
      <c r="D87" s="36"/>
      <c r="E87" s="34"/>
      <c r="F87" s="3"/>
      <c r="G87" s="98"/>
      <c r="H87" s="98"/>
    </row>
    <row r="88" spans="1:8">
      <c r="A88" s="25"/>
      <c r="B88" s="60" t="s">
        <v>10</v>
      </c>
      <c r="C88" s="19"/>
      <c r="D88" s="36"/>
      <c r="E88" s="34"/>
      <c r="F88" s="3"/>
      <c r="G88" s="98"/>
      <c r="H88" s="98"/>
    </row>
    <row r="89" spans="1:8" ht="13.5" thickBot="1">
      <c r="A89" s="25"/>
      <c r="B89" s="57"/>
      <c r="C89" s="19"/>
      <c r="D89" s="36"/>
      <c r="E89" s="34"/>
      <c r="F89" s="3"/>
      <c r="G89" s="98"/>
      <c r="H89" s="98"/>
    </row>
    <row r="90" spans="1:8" ht="15.75" thickBot="1">
      <c r="A90" s="33" t="s">
        <v>21</v>
      </c>
      <c r="B90" s="93"/>
      <c r="C90" s="18"/>
      <c r="D90" s="36"/>
      <c r="E90" s="99"/>
      <c r="F90" s="95"/>
      <c r="G90" s="96" t="e">
        <f>RANK(E90,$E$6:$E$139,1)</f>
        <v>#N/A</v>
      </c>
      <c r="H90" s="77" t="s">
        <v>24</v>
      </c>
    </row>
    <row r="91" spans="1:8">
      <c r="A91" s="33"/>
      <c r="B91" s="57"/>
      <c r="C91" s="35"/>
      <c r="D91" s="36"/>
      <c r="E91" s="97"/>
      <c r="F91" s="95"/>
      <c r="G91" s="98"/>
      <c r="H91" s="98"/>
    </row>
    <row r="92" spans="1:8">
      <c r="A92" s="33"/>
      <c r="B92" s="57"/>
      <c r="C92" s="35"/>
      <c r="D92" s="36"/>
      <c r="E92" s="97"/>
      <c r="F92" s="95"/>
      <c r="G92" s="98"/>
      <c r="H92" s="98"/>
    </row>
    <row r="93" spans="1:8">
      <c r="A93" s="25"/>
      <c r="B93" s="57"/>
      <c r="C93" s="35"/>
      <c r="D93" s="36"/>
      <c r="E93" s="34"/>
      <c r="F93" s="95"/>
      <c r="G93" s="98"/>
      <c r="H93" s="98"/>
    </row>
    <row r="94" spans="1:8">
      <c r="A94" s="25"/>
      <c r="B94" s="57"/>
      <c r="C94" s="35"/>
      <c r="D94" s="36"/>
      <c r="E94" s="34"/>
      <c r="F94" s="3"/>
      <c r="G94" s="98"/>
      <c r="H94" s="98"/>
    </row>
    <row r="95" spans="1:8">
      <c r="A95" s="25"/>
      <c r="B95" s="60" t="s">
        <v>10</v>
      </c>
      <c r="C95" s="19"/>
      <c r="D95" s="36"/>
      <c r="E95" s="34"/>
      <c r="F95" s="3"/>
      <c r="G95" s="98"/>
      <c r="H95" s="98"/>
    </row>
    <row r="96" spans="1:8" ht="13.5" thickBot="1">
      <c r="A96" s="25"/>
      <c r="B96" s="57"/>
      <c r="C96" s="19"/>
      <c r="D96" s="36"/>
      <c r="E96" s="34"/>
      <c r="F96" s="3"/>
      <c r="G96" s="98"/>
      <c r="H96" s="98"/>
    </row>
    <row r="97" spans="1:8" ht="15.75" thickBot="1">
      <c r="A97" s="33" t="s">
        <v>22</v>
      </c>
      <c r="B97" s="93"/>
      <c r="C97" s="18"/>
      <c r="D97" s="36"/>
      <c r="E97" s="99"/>
      <c r="F97" s="95"/>
      <c r="G97" s="96" t="e">
        <f>RANK(E97,$E$6:$E$139,1)</f>
        <v>#N/A</v>
      </c>
      <c r="H97" s="77" t="s">
        <v>192</v>
      </c>
    </row>
    <row r="98" spans="1:8">
      <c r="A98" s="33"/>
      <c r="B98" s="57"/>
      <c r="C98" s="35"/>
      <c r="D98" s="36"/>
      <c r="E98" s="97"/>
      <c r="F98" s="95"/>
      <c r="G98" s="98"/>
      <c r="H98" s="98"/>
    </row>
    <row r="99" spans="1:8">
      <c r="A99" s="33"/>
      <c r="B99" s="57"/>
      <c r="C99" s="35"/>
      <c r="D99" s="36"/>
      <c r="E99" s="97"/>
      <c r="F99" s="95"/>
      <c r="G99" s="98"/>
      <c r="H99" s="98"/>
    </row>
    <row r="100" spans="1:8">
      <c r="A100" s="25"/>
      <c r="B100" s="57"/>
      <c r="C100" s="35"/>
      <c r="D100" s="36"/>
      <c r="E100" s="34"/>
      <c r="F100" s="95"/>
      <c r="G100" s="98"/>
      <c r="H100" s="98"/>
    </row>
    <row r="101" spans="1:8">
      <c r="A101" s="25"/>
      <c r="B101" s="57"/>
      <c r="C101" s="35"/>
      <c r="D101" s="36"/>
      <c r="E101" s="34"/>
      <c r="F101" s="3"/>
      <c r="G101" s="98"/>
      <c r="H101" s="98"/>
    </row>
    <row r="102" spans="1:8">
      <c r="A102" s="25"/>
      <c r="B102" s="60" t="s">
        <v>10</v>
      </c>
      <c r="C102" s="19"/>
      <c r="D102" s="36"/>
      <c r="E102" s="34"/>
      <c r="F102" s="3"/>
      <c r="G102" s="98"/>
      <c r="H102" s="98"/>
    </row>
    <row r="103" spans="1:8" ht="13.5" thickBot="1">
      <c r="A103" s="25"/>
      <c r="B103" s="57"/>
      <c r="C103" s="19"/>
      <c r="D103" s="36"/>
      <c r="E103" s="34"/>
      <c r="F103" s="3"/>
      <c r="G103" s="98"/>
      <c r="H103" s="98"/>
    </row>
    <row r="104" spans="1:8" ht="15.75" thickBot="1">
      <c r="A104" s="33" t="s">
        <v>23</v>
      </c>
      <c r="B104" s="93"/>
      <c r="C104" s="18"/>
      <c r="D104" s="36"/>
      <c r="E104" s="99"/>
      <c r="F104" s="95"/>
      <c r="G104" s="96" t="e">
        <f>RANK(E104,$E$6:$E$139,1)</f>
        <v>#N/A</v>
      </c>
      <c r="H104" s="77" t="s">
        <v>192</v>
      </c>
    </row>
    <row r="105" spans="1:8">
      <c r="A105" s="33"/>
      <c r="B105" s="57"/>
      <c r="C105" s="35"/>
      <c r="D105" s="36"/>
      <c r="E105" s="97"/>
      <c r="F105" s="95"/>
      <c r="G105" s="98"/>
      <c r="H105" s="98"/>
    </row>
    <row r="106" spans="1:8">
      <c r="A106" s="33"/>
      <c r="B106" s="57"/>
      <c r="C106" s="35"/>
      <c r="D106" s="36"/>
      <c r="E106" s="97"/>
      <c r="F106" s="95"/>
      <c r="G106" s="98"/>
      <c r="H106" s="98"/>
    </row>
    <row r="107" spans="1:8">
      <c r="A107" s="25"/>
      <c r="B107" s="57"/>
      <c r="C107" s="35"/>
      <c r="D107" s="36"/>
      <c r="E107" s="34"/>
      <c r="F107" s="95"/>
      <c r="G107" s="98"/>
      <c r="H107" s="98"/>
    </row>
    <row r="108" spans="1:8">
      <c r="A108" s="25"/>
      <c r="B108" s="57"/>
      <c r="C108" s="35"/>
      <c r="D108" s="36"/>
      <c r="E108" s="34"/>
      <c r="F108" s="3"/>
      <c r="G108" s="98"/>
      <c r="H108" s="98"/>
    </row>
    <row r="109" spans="1:8">
      <c r="A109" s="25"/>
      <c r="B109" s="60" t="s">
        <v>10</v>
      </c>
      <c r="C109" s="19"/>
      <c r="D109" s="36"/>
      <c r="E109" s="34"/>
      <c r="F109" s="3"/>
      <c r="G109" s="98"/>
      <c r="H109" s="98"/>
    </row>
    <row r="110" spans="1:8" ht="13.5" thickBot="1">
      <c r="G110" s="100"/>
      <c r="H110" s="100"/>
    </row>
    <row r="111" spans="1:8" ht="15.75" thickBot="1">
      <c r="A111" s="33" t="s">
        <v>29</v>
      </c>
      <c r="B111" s="93"/>
      <c r="C111" s="18"/>
      <c r="D111" s="36"/>
      <c r="E111" s="94"/>
      <c r="F111" s="95"/>
      <c r="G111" s="96" t="e">
        <f>RANK(E111,$E$6:$E$139,1)</f>
        <v>#N/A</v>
      </c>
      <c r="H111" s="77" t="s">
        <v>24</v>
      </c>
    </row>
    <row r="112" spans="1:8">
      <c r="B112" s="57"/>
      <c r="C112" s="35"/>
      <c r="D112" s="36"/>
      <c r="E112" s="97"/>
      <c r="F112" s="95"/>
      <c r="G112" s="98"/>
      <c r="H112" s="98"/>
    </row>
    <row r="113" spans="1:8">
      <c r="B113" s="57"/>
      <c r="C113" s="35"/>
      <c r="D113" s="36"/>
      <c r="E113" s="97"/>
      <c r="F113" s="95"/>
      <c r="G113" s="98"/>
      <c r="H113" s="98"/>
    </row>
    <row r="114" spans="1:8">
      <c r="B114" s="57"/>
      <c r="C114" s="35"/>
      <c r="D114" s="36"/>
      <c r="E114" s="34"/>
      <c r="F114" s="95"/>
      <c r="G114" s="98"/>
      <c r="H114" s="98"/>
    </row>
    <row r="115" spans="1:8">
      <c r="B115" s="57"/>
      <c r="C115" s="35"/>
      <c r="D115" s="36"/>
      <c r="E115" s="34"/>
      <c r="F115" s="3"/>
      <c r="G115" s="98"/>
      <c r="H115" s="98"/>
    </row>
    <row r="116" spans="1:8">
      <c r="B116" s="60" t="s">
        <v>10</v>
      </c>
      <c r="C116" s="19"/>
      <c r="D116" s="36"/>
      <c r="E116" s="34"/>
      <c r="F116" s="3"/>
      <c r="G116" s="98"/>
      <c r="H116" s="98"/>
    </row>
    <row r="117" spans="1:8" ht="13.5" thickBot="1">
      <c r="B117" s="57"/>
      <c r="C117" s="19"/>
      <c r="D117" s="36"/>
      <c r="E117" s="34"/>
      <c r="F117" s="3"/>
      <c r="G117" s="98"/>
      <c r="H117" s="98"/>
    </row>
    <row r="118" spans="1:8" ht="15.75" thickBot="1">
      <c r="A118" s="101" t="s">
        <v>30</v>
      </c>
      <c r="B118" s="93"/>
      <c r="C118" s="18"/>
      <c r="D118" s="36"/>
      <c r="E118" s="94"/>
      <c r="F118" s="95"/>
      <c r="G118" s="96" t="e">
        <f>RANK(E118,$E$6:$E$139,1)</f>
        <v>#N/A</v>
      </c>
      <c r="H118" s="77" t="s">
        <v>24</v>
      </c>
    </row>
    <row r="119" spans="1:8">
      <c r="B119" s="57"/>
      <c r="C119" s="35"/>
      <c r="D119" s="36"/>
      <c r="E119" s="97"/>
      <c r="F119" s="95"/>
      <c r="G119" s="98"/>
      <c r="H119" s="98"/>
    </row>
    <row r="120" spans="1:8">
      <c r="B120" s="57"/>
      <c r="C120" s="35"/>
      <c r="D120" s="36"/>
      <c r="E120" s="97"/>
      <c r="F120" s="95"/>
      <c r="G120" s="98"/>
      <c r="H120" s="98"/>
    </row>
    <row r="121" spans="1:8">
      <c r="B121" s="57"/>
      <c r="C121" s="35"/>
      <c r="D121" s="36"/>
      <c r="E121" s="34"/>
      <c r="F121" s="95"/>
      <c r="G121" s="98"/>
      <c r="H121" s="98"/>
    </row>
    <row r="122" spans="1:8">
      <c r="B122" s="57"/>
      <c r="C122" s="35"/>
      <c r="D122" s="36"/>
      <c r="E122" s="34"/>
      <c r="F122" s="3"/>
      <c r="G122" s="98"/>
      <c r="H122" s="98"/>
    </row>
    <row r="123" spans="1:8">
      <c r="B123" s="60" t="s">
        <v>10</v>
      </c>
      <c r="C123" s="19"/>
      <c r="D123" s="36"/>
      <c r="E123" s="34"/>
      <c r="F123" s="3"/>
      <c r="G123" s="98"/>
      <c r="H123" s="98"/>
    </row>
    <row r="124" spans="1:8" ht="13.5" thickBot="1">
      <c r="B124" s="57"/>
      <c r="C124" s="19"/>
      <c r="D124" s="36"/>
      <c r="E124" s="34"/>
      <c r="F124" s="3"/>
      <c r="G124" s="98"/>
      <c r="H124" s="98"/>
    </row>
    <row r="125" spans="1:8" ht="15.75" thickBot="1">
      <c r="A125" s="101" t="s">
        <v>31</v>
      </c>
      <c r="B125" s="93"/>
      <c r="C125" s="18"/>
      <c r="D125" s="36"/>
      <c r="E125" s="94"/>
      <c r="F125" s="95"/>
      <c r="G125" s="96" t="e">
        <f>RANK(E125,$E$6:$E$139,1)</f>
        <v>#N/A</v>
      </c>
      <c r="H125" s="77" t="s">
        <v>24</v>
      </c>
    </row>
    <row r="126" spans="1:8">
      <c r="B126" s="57"/>
      <c r="C126" s="35"/>
      <c r="D126" s="36"/>
      <c r="E126" s="97"/>
      <c r="F126" s="95"/>
      <c r="G126" s="98"/>
      <c r="H126" s="98"/>
    </row>
    <row r="127" spans="1:8">
      <c r="B127" s="57"/>
      <c r="C127" s="35"/>
      <c r="D127" s="36"/>
      <c r="E127" s="97"/>
      <c r="F127" s="95"/>
      <c r="G127" s="98"/>
      <c r="H127" s="98"/>
    </row>
    <row r="128" spans="1:8">
      <c r="B128" s="57"/>
      <c r="C128" s="35"/>
      <c r="D128" s="36"/>
      <c r="E128" s="34"/>
      <c r="F128" s="95"/>
      <c r="G128" s="98"/>
      <c r="H128" s="98"/>
    </row>
    <row r="129" spans="1:8">
      <c r="B129" s="57"/>
      <c r="C129" s="35"/>
      <c r="D129" s="36"/>
      <c r="E129" s="34"/>
      <c r="F129" s="3"/>
      <c r="G129" s="98"/>
      <c r="H129" s="98"/>
    </row>
    <row r="130" spans="1:8">
      <c r="B130" s="57" t="s">
        <v>10</v>
      </c>
      <c r="C130" s="19"/>
      <c r="D130" s="36"/>
      <c r="E130" s="34"/>
      <c r="F130" s="3"/>
      <c r="G130" s="98"/>
      <c r="H130" s="98"/>
    </row>
    <row r="131" spans="1:8" ht="13.5" thickBot="1">
      <c r="B131" s="57"/>
      <c r="C131" s="19"/>
      <c r="D131" s="36"/>
      <c r="E131" s="34"/>
      <c r="F131" s="3"/>
      <c r="G131" s="98"/>
      <c r="H131" s="98"/>
    </row>
    <row r="132" spans="1:8" ht="15.75" thickBot="1">
      <c r="A132" s="101" t="s">
        <v>32</v>
      </c>
      <c r="B132" s="93"/>
      <c r="C132" s="18"/>
      <c r="D132" s="36"/>
      <c r="E132" s="99"/>
      <c r="F132" s="95"/>
      <c r="G132" s="96" t="e">
        <f>RANK(E132,$E$6:$E$139,1)</f>
        <v>#N/A</v>
      </c>
      <c r="H132" s="77" t="s">
        <v>24</v>
      </c>
    </row>
    <row r="133" spans="1:8">
      <c r="B133" s="57"/>
      <c r="C133" s="35"/>
      <c r="D133" s="36"/>
      <c r="E133" s="97"/>
      <c r="F133" s="95"/>
      <c r="G133" s="98"/>
      <c r="H133" s="98"/>
    </row>
    <row r="134" spans="1:8">
      <c r="B134" s="57"/>
      <c r="C134" s="35"/>
      <c r="D134" s="36"/>
      <c r="E134" s="97"/>
      <c r="F134" s="95"/>
      <c r="G134" s="98"/>
      <c r="H134" s="98"/>
    </row>
    <row r="135" spans="1:8">
      <c r="B135" s="57"/>
      <c r="C135" s="35"/>
      <c r="D135" s="36"/>
      <c r="E135" s="34"/>
      <c r="F135" s="95"/>
      <c r="G135" s="98"/>
      <c r="H135" s="98"/>
    </row>
    <row r="136" spans="1:8">
      <c r="B136" s="57"/>
      <c r="C136" s="35"/>
      <c r="D136" s="36"/>
      <c r="E136" s="34"/>
      <c r="F136" s="3"/>
      <c r="G136" s="98"/>
      <c r="H136" s="98"/>
    </row>
    <row r="137" spans="1:8">
      <c r="B137" s="60" t="s">
        <v>10</v>
      </c>
      <c r="C137" s="19"/>
      <c r="D137" s="36"/>
      <c r="E137" s="34"/>
      <c r="F137" s="3"/>
      <c r="G137" s="98"/>
      <c r="H137" s="98"/>
    </row>
    <row r="138" spans="1:8" ht="13.5" thickBot="1">
      <c r="B138" s="57"/>
      <c r="C138" s="19"/>
      <c r="D138" s="36"/>
      <c r="E138" s="34"/>
      <c r="F138" s="3"/>
      <c r="G138" s="98"/>
      <c r="H138" s="98"/>
    </row>
    <row r="139" spans="1:8" ht="15.75" thickBot="1">
      <c r="A139" s="101" t="s">
        <v>33</v>
      </c>
      <c r="B139" s="93"/>
      <c r="C139" s="18"/>
      <c r="D139" s="36"/>
      <c r="E139" s="99"/>
      <c r="F139" s="95"/>
      <c r="G139" s="96" t="e">
        <f>RANK(E139,$E$6:$E$139,1)</f>
        <v>#N/A</v>
      </c>
      <c r="H139" s="77" t="s">
        <v>24</v>
      </c>
    </row>
    <row r="140" spans="1:8">
      <c r="B140" s="57"/>
      <c r="C140" s="35"/>
      <c r="D140" s="36"/>
      <c r="E140" s="97"/>
      <c r="F140" s="95"/>
      <c r="G140" s="20"/>
      <c r="H140" s="20"/>
    </row>
    <row r="141" spans="1:8">
      <c r="B141" s="57"/>
      <c r="C141" s="35"/>
      <c r="D141" s="36"/>
      <c r="E141" s="97"/>
      <c r="F141" s="95"/>
      <c r="G141" s="20"/>
      <c r="H141" s="20"/>
    </row>
    <row r="142" spans="1:8">
      <c r="B142" s="57"/>
      <c r="C142" s="35"/>
      <c r="D142" s="36"/>
      <c r="E142" s="34"/>
      <c r="F142" s="95"/>
      <c r="G142" s="20"/>
      <c r="H142" s="20"/>
    </row>
    <row r="143" spans="1:8">
      <c r="B143" s="57"/>
      <c r="C143" s="35"/>
      <c r="D143" s="36"/>
      <c r="E143" s="34"/>
      <c r="F143" s="3"/>
      <c r="G143" s="20"/>
      <c r="H143" s="20"/>
    </row>
    <row r="144" spans="1:8">
      <c r="B144" s="60" t="s">
        <v>10</v>
      </c>
      <c r="C144" s="19"/>
      <c r="D144" s="36"/>
      <c r="E144" s="34"/>
      <c r="F144" s="3"/>
      <c r="G144" s="20"/>
      <c r="H144" s="20"/>
    </row>
  </sheetData>
  <sheetProtection algorithmName="SHA-512" hashValue="gNqBouWlV5p3BX1vEjTiSdBrm/rIlrhqrUlCzRd47OOxZ5qnKwLDhd3wOWuEvQrgvuXdagrNQTuzIK9ShjjBYA==" saltValue="/Lo0NqBMh5UeTM4/druTzg==" spinCount="100000" sheet="1" objects="1" scenarios="1"/>
  <mergeCells count="5">
    <mergeCell ref="A1:B1"/>
    <mergeCell ref="C1:D1"/>
    <mergeCell ref="E1:H1"/>
    <mergeCell ref="A2:H2"/>
    <mergeCell ref="G3:H4"/>
  </mergeCells>
  <conditionalFormatting sqref="C1:C1048576">
    <cfRule type="cellIs" dxfId="1" priority="1" operator="between">
      <formula>2004</formula>
      <formula>2009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300" verticalDpi="300" r:id="rId1"/>
  <headerFooter>
    <oddHeader xml:space="preserve">&amp;C&amp;"Arial CE,Félkövér"&amp;12 2023/2024. TANÉVI ATLÉTIKA DIÁKOLIMPIA®
ÜGYESSÉGI ÉS VÁLTÓFUTÓ CSAPATBAJNOKSÁG </oddHeader>
  </headerFooter>
  <rowBreaks count="3" manualBreakCount="3">
    <brk id="39" max="16383" man="1"/>
    <brk id="81" max="16383" man="1"/>
    <brk id="123" max="16383" man="1"/>
  </rowBreaks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D4C952-4E4F-4CEB-A17D-F7D1FE1B75DF}">
          <x14:formula1>
            <xm:f>'lány 4x800m sorrend'!$I$6:$I$6</xm:f>
          </x14:formula1>
          <xm:sqref>C1:D1</xm:sqref>
        </x14:dataValidation>
        <x14:dataValidation type="list" allowBlank="1" showInputMessage="1" showErrorMessage="1" xr:uid="{EDB622AD-4FAD-4647-8894-42BC6A8A3D23}">
          <x14:formula1>
            <xm:f>'lány 4x800m sorrend'!$K$6:$K$6</xm:f>
          </x14:formula1>
          <xm:sqref>A1:B1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Normal="100" workbookViewId="0">
      <selection activeCell="B1" sqref="B1"/>
    </sheetView>
  </sheetViews>
  <sheetFormatPr defaultColWidth="8.85546875" defaultRowHeight="12.75"/>
  <cols>
    <col min="1" max="1" width="6.140625" style="111" customWidth="1"/>
    <col min="2" max="2" width="20.140625" style="111" customWidth="1"/>
    <col min="3" max="3" width="85.85546875" style="111" customWidth="1"/>
    <col min="4" max="4" width="12.85546875" style="111" customWidth="1"/>
    <col min="5" max="8" width="8.85546875" style="111"/>
    <col min="9" max="10" width="0" style="111" hidden="1" customWidth="1"/>
    <col min="11" max="11" width="24" style="111" hidden="1" customWidth="1"/>
    <col min="12" max="16384" width="8.85546875" style="111"/>
  </cols>
  <sheetData>
    <row r="1" spans="1:11" ht="60" customHeight="1">
      <c r="A1" s="103" t="str">
        <f>'56kcs lány 4x800m'!E1</f>
        <v>V-VI.</v>
      </c>
      <c r="B1" s="103" t="str">
        <f>'56kcs lány 4x800m'!C1</f>
        <v>Lány</v>
      </c>
      <c r="C1" s="103" t="str">
        <f>'56kcs lány 4x800m'!A1</f>
        <v>4 x 800 m váltófutás</v>
      </c>
      <c r="D1" s="104"/>
    </row>
    <row r="2" spans="1:11">
      <c r="A2" s="63"/>
      <c r="B2" s="63" t="s">
        <v>14</v>
      </c>
      <c r="C2" s="63" t="s">
        <v>15</v>
      </c>
      <c r="D2" s="63" t="s">
        <v>16</v>
      </c>
    </row>
    <row r="3" spans="1:11">
      <c r="A3" s="109" t="s">
        <v>0</v>
      </c>
      <c r="B3" s="112" t="str">
        <f>'56kcs lány 4x800m'!C20</f>
        <v>Tolna</v>
      </c>
      <c r="C3" s="113" t="str">
        <f>'56kcs lány 4x800m'!B20</f>
        <v>Tolnai Szent István Katolikus Gimnázium</v>
      </c>
      <c r="D3" s="114">
        <f>'56kcs lány 4x800m'!E20</f>
        <v>7.6180555555555559E-3</v>
      </c>
    </row>
    <row r="4" spans="1:11" ht="25.5">
      <c r="A4" s="109" t="s">
        <v>1</v>
      </c>
      <c r="B4" s="112" t="str">
        <f>'56kcs lány 4x800m'!C6</f>
        <v>Bonyhád</v>
      </c>
      <c r="C4" s="113" t="str">
        <f>'56kcs lány 4x800m'!B6</f>
        <v>Bonyhádi Petőfi Sándor Evangélikus Gimnázium, Kollégium, Általános Iskola és Alapfokú Művészeti Iskola</v>
      </c>
      <c r="D4" s="114">
        <f>'56kcs lány 4x800m'!E6</f>
        <v>8.3877314814814804E-3</v>
      </c>
    </row>
    <row r="5" spans="1:11">
      <c r="A5" s="109" t="s">
        <v>2</v>
      </c>
      <c r="B5" s="112" t="str">
        <f>'56kcs lány 4x800m'!C27</f>
        <v>Szekszárd</v>
      </c>
      <c r="C5" s="113" t="str">
        <f>'56kcs lány 4x800m'!B27</f>
        <v>Szekszárdi I. Béla Gimnázium, Kollégium és Általános Iskola</v>
      </c>
      <c r="D5" s="114">
        <f>'56kcs lány 4x800m'!E27</f>
        <v>1.3092592592592591E-2</v>
      </c>
    </row>
    <row r="6" spans="1:11" ht="20.25" customHeight="1">
      <c r="A6" s="109"/>
      <c r="B6" s="112" t="str">
        <f>'56kcs lány 4x800m'!C13</f>
        <v>Dombóvár</v>
      </c>
      <c r="C6" s="113" t="str">
        <f>'56kcs lány 4x800m'!B13</f>
        <v>Dombóvári Illyés Gyula Gimnázium</v>
      </c>
      <c r="D6" s="114">
        <f>'56kcs lány 4x800m'!E13</f>
        <v>0</v>
      </c>
      <c r="I6" s="111" t="s">
        <v>38</v>
      </c>
      <c r="K6" s="111" t="s">
        <v>177</v>
      </c>
    </row>
    <row r="8" spans="1:11" ht="20.25" customHeight="1">
      <c r="B8" s="115" t="str">
        <f>[12]Fedlap!A22</f>
        <v>Szekszárd</v>
      </c>
      <c r="C8" s="118">
        <f>[12]Fedlap!A25</f>
        <v>45189</v>
      </c>
    </row>
    <row r="10" spans="1:11">
      <c r="A10" s="117" t="s">
        <v>193</v>
      </c>
    </row>
    <row r="12" spans="1:11">
      <c r="A12" s="111" t="s">
        <v>25</v>
      </c>
    </row>
    <row r="13" spans="1:11">
      <c r="A13" s="111" t="s">
        <v>26</v>
      </c>
    </row>
  </sheetData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4"/>
  <sheetViews>
    <sheetView topLeftCell="A29" zoomScaleNormal="100" zoomScalePageLayoutView="85" workbookViewId="0">
      <selection activeCell="B58" sqref="B58"/>
    </sheetView>
  </sheetViews>
  <sheetFormatPr defaultColWidth="9.140625" defaultRowHeight="12.75"/>
  <cols>
    <col min="1" max="1" width="3.7109375" style="88" customWidth="1"/>
    <col min="2" max="2" width="88.28515625" style="61" customWidth="1"/>
    <col min="3" max="3" width="15.42578125" style="88" customWidth="1"/>
    <col min="4" max="4" width="2.5703125" style="88" customWidth="1"/>
    <col min="5" max="5" width="13.7109375" style="88" customWidth="1"/>
    <col min="6" max="6" width="1.7109375" style="88" customWidth="1"/>
    <col min="7" max="7" width="4.140625" style="102" customWidth="1"/>
    <col min="8" max="8" width="11.42578125" style="102" bestFit="1" customWidth="1"/>
    <col min="9" max="16384" width="9.140625" style="88"/>
  </cols>
  <sheetData>
    <row r="1" spans="1:9" ht="41.25" customHeight="1">
      <c r="A1" s="139" t="s">
        <v>194</v>
      </c>
      <c r="B1" s="139"/>
      <c r="C1" s="139" t="s">
        <v>39</v>
      </c>
      <c r="D1" s="139"/>
      <c r="E1" s="141" t="s">
        <v>40</v>
      </c>
      <c r="F1" s="141"/>
      <c r="G1" s="141"/>
      <c r="H1" s="141"/>
    </row>
    <row r="2" spans="1:9" ht="31.5" customHeight="1" thickBot="1">
      <c r="A2" s="142" t="s">
        <v>51</v>
      </c>
      <c r="B2" s="142"/>
      <c r="C2" s="142"/>
      <c r="D2" s="142"/>
      <c r="E2" s="142"/>
      <c r="F2" s="142"/>
      <c r="G2" s="142"/>
      <c r="H2" s="142"/>
      <c r="I2" s="3"/>
    </row>
    <row r="3" spans="1:9">
      <c r="A3" s="21"/>
      <c r="B3" s="56"/>
      <c r="C3" s="2"/>
      <c r="G3" s="143" t="s">
        <v>13</v>
      </c>
      <c r="H3" s="144"/>
    </row>
    <row r="4" spans="1:9" ht="14.25" customHeight="1" thickBot="1">
      <c r="A4" s="21"/>
      <c r="B4" s="89" t="s">
        <v>52</v>
      </c>
      <c r="C4" s="2">
        <v>8</v>
      </c>
      <c r="G4" s="145"/>
      <c r="H4" s="146"/>
    </row>
    <row r="5" spans="1:9" ht="24" customHeight="1" thickBot="1">
      <c r="A5" s="29"/>
      <c r="B5" s="58"/>
      <c r="C5" s="30"/>
      <c r="D5" s="90"/>
      <c r="E5" s="91" t="s">
        <v>178</v>
      </c>
      <c r="F5" s="92"/>
      <c r="G5" s="20"/>
      <c r="H5" s="20"/>
    </row>
    <row r="6" spans="1:9" ht="26.25" thickBot="1">
      <c r="A6" s="33" t="s">
        <v>0</v>
      </c>
      <c r="B6" s="93" t="s">
        <v>95</v>
      </c>
      <c r="C6" s="18" t="s">
        <v>57</v>
      </c>
      <c r="D6" s="36"/>
      <c r="E6" s="94">
        <v>1.8900462962962961E-3</v>
      </c>
      <c r="F6" s="95"/>
      <c r="G6" s="96">
        <f>RANK(E6,$E$6:$E$139,1)</f>
        <v>3</v>
      </c>
      <c r="H6" s="77" t="s">
        <v>24</v>
      </c>
    </row>
    <row r="7" spans="1:9">
      <c r="A7" s="33"/>
      <c r="B7" s="57" t="s">
        <v>228</v>
      </c>
      <c r="C7" s="35">
        <v>2007</v>
      </c>
      <c r="D7" s="36"/>
      <c r="E7" s="97"/>
      <c r="F7" s="95"/>
      <c r="G7" s="98"/>
      <c r="H7" s="98"/>
    </row>
    <row r="8" spans="1:9">
      <c r="A8" s="33"/>
      <c r="B8" s="57" t="s">
        <v>222</v>
      </c>
      <c r="C8" s="35">
        <v>2008</v>
      </c>
      <c r="D8" s="36"/>
      <c r="E8" s="97"/>
      <c r="F8" s="95"/>
      <c r="G8" s="98"/>
      <c r="H8" s="98"/>
    </row>
    <row r="9" spans="1:9">
      <c r="A9" s="25"/>
      <c r="B9" s="57" t="s">
        <v>297</v>
      </c>
      <c r="C9" s="35">
        <v>2007</v>
      </c>
      <c r="D9" s="36"/>
      <c r="E9" s="34"/>
      <c r="F9" s="95"/>
      <c r="G9" s="98"/>
      <c r="H9" s="98"/>
    </row>
    <row r="10" spans="1:9">
      <c r="A10" s="25"/>
      <c r="B10" s="57" t="s">
        <v>230</v>
      </c>
      <c r="C10" s="35">
        <v>2006</v>
      </c>
      <c r="D10" s="36"/>
      <c r="E10" s="34"/>
      <c r="F10" s="3"/>
      <c r="G10" s="98"/>
      <c r="H10" s="98"/>
    </row>
    <row r="11" spans="1:9">
      <c r="A11" s="25"/>
      <c r="B11" s="60" t="s">
        <v>58</v>
      </c>
      <c r="C11" s="19"/>
      <c r="D11" s="36"/>
      <c r="E11" s="34"/>
      <c r="F11" s="3"/>
      <c r="G11" s="98"/>
      <c r="H11" s="98"/>
    </row>
    <row r="12" spans="1:9" ht="13.5" thickBot="1">
      <c r="A12" s="25"/>
      <c r="B12" s="57"/>
      <c r="C12" s="19"/>
      <c r="D12" s="36"/>
      <c r="E12" s="34"/>
      <c r="F12" s="3"/>
      <c r="G12" s="98"/>
      <c r="H12" s="98"/>
    </row>
    <row r="13" spans="1:9" ht="15.75" thickBot="1">
      <c r="A13" s="33" t="s">
        <v>1</v>
      </c>
      <c r="B13" s="93" t="s">
        <v>167</v>
      </c>
      <c r="C13" s="18" t="s">
        <v>57</v>
      </c>
      <c r="D13" s="36"/>
      <c r="E13" s="94">
        <v>2.1597222222222222E-3</v>
      </c>
      <c r="F13" s="95"/>
      <c r="G13" s="96">
        <f>RANK(E13,$E$6:$E$139,1)</f>
        <v>6</v>
      </c>
      <c r="H13" s="77" t="s">
        <v>24</v>
      </c>
    </row>
    <row r="14" spans="1:9">
      <c r="A14" s="33"/>
      <c r="B14" s="57" t="s">
        <v>284</v>
      </c>
      <c r="C14" s="35">
        <v>2004</v>
      </c>
      <c r="D14" s="36"/>
      <c r="E14" s="97"/>
      <c r="F14" s="95"/>
      <c r="G14" s="98"/>
      <c r="H14" s="98"/>
    </row>
    <row r="15" spans="1:9">
      <c r="A15" s="33"/>
      <c r="B15" s="57" t="s">
        <v>277</v>
      </c>
      <c r="C15" s="35">
        <v>2005</v>
      </c>
      <c r="D15" s="36"/>
      <c r="E15" s="97"/>
      <c r="F15" s="95"/>
      <c r="G15" s="98"/>
      <c r="H15" s="98"/>
    </row>
    <row r="16" spans="1:9">
      <c r="A16" s="25"/>
      <c r="B16" s="57" t="s">
        <v>281</v>
      </c>
      <c r="C16" s="35">
        <v>2007</v>
      </c>
      <c r="D16" s="36"/>
      <c r="E16" s="34"/>
      <c r="F16" s="95"/>
      <c r="G16" s="98"/>
      <c r="H16" s="98"/>
    </row>
    <row r="17" spans="1:8">
      <c r="A17" s="25"/>
      <c r="B17" s="57" t="s">
        <v>285</v>
      </c>
      <c r="C17" s="35">
        <v>2008</v>
      </c>
      <c r="D17" s="36"/>
      <c r="E17" s="34"/>
      <c r="F17" s="3"/>
      <c r="G17" s="98"/>
      <c r="H17" s="98"/>
    </row>
    <row r="18" spans="1:8">
      <c r="A18" s="25"/>
      <c r="B18" s="60" t="s">
        <v>200</v>
      </c>
      <c r="C18" s="19"/>
      <c r="D18" s="36"/>
      <c r="E18" s="34"/>
      <c r="F18" s="3"/>
      <c r="G18" s="98"/>
      <c r="H18" s="98"/>
    </row>
    <row r="19" spans="1:8" ht="13.5" thickBot="1">
      <c r="A19" s="25"/>
      <c r="B19" s="57"/>
      <c r="C19" s="19"/>
      <c r="D19" s="36"/>
      <c r="E19" s="34"/>
      <c r="F19" s="3"/>
      <c r="G19" s="98"/>
      <c r="H19" s="98"/>
    </row>
    <row r="20" spans="1:8" ht="15.75" thickBot="1">
      <c r="A20" s="33" t="s">
        <v>2</v>
      </c>
      <c r="B20" s="93" t="s">
        <v>239</v>
      </c>
      <c r="C20" s="18" t="s">
        <v>232</v>
      </c>
      <c r="D20" s="36"/>
      <c r="E20" s="94">
        <v>1.8819444444444445E-3</v>
      </c>
      <c r="F20" s="95"/>
      <c r="G20" s="96">
        <f>RANK(E20,$E$6:$E$139,1)</f>
        <v>2</v>
      </c>
      <c r="H20" s="77" t="s">
        <v>24</v>
      </c>
    </row>
    <row r="21" spans="1:8">
      <c r="A21" s="33"/>
      <c r="B21" s="57" t="s">
        <v>240</v>
      </c>
      <c r="C21" s="35">
        <v>2006</v>
      </c>
      <c r="D21" s="36"/>
      <c r="E21" s="97"/>
      <c r="F21" s="95"/>
      <c r="G21" s="98"/>
      <c r="H21" s="98"/>
    </row>
    <row r="22" spans="1:8">
      <c r="A22" s="33"/>
      <c r="B22" s="57" t="s">
        <v>242</v>
      </c>
      <c r="C22" s="35">
        <v>2006</v>
      </c>
      <c r="D22" s="36"/>
      <c r="E22" s="97"/>
      <c r="F22" s="95"/>
      <c r="G22" s="98"/>
      <c r="H22" s="98"/>
    </row>
    <row r="23" spans="1:8">
      <c r="A23" s="25"/>
      <c r="B23" s="57" t="s">
        <v>243</v>
      </c>
      <c r="C23" s="35">
        <v>2007</v>
      </c>
      <c r="D23" s="36"/>
      <c r="E23" s="34"/>
      <c r="F23" s="95"/>
      <c r="G23" s="98"/>
      <c r="H23" s="98"/>
    </row>
    <row r="24" spans="1:8">
      <c r="A24" s="25"/>
      <c r="B24" s="57" t="s">
        <v>244</v>
      </c>
      <c r="C24" s="35">
        <v>2006</v>
      </c>
      <c r="D24" s="36"/>
      <c r="E24" s="34"/>
      <c r="F24" s="3"/>
      <c r="G24" s="98"/>
      <c r="H24" s="98"/>
    </row>
    <row r="25" spans="1:8">
      <c r="A25" s="25"/>
      <c r="B25" s="57" t="s">
        <v>245</v>
      </c>
      <c r="C25" s="19"/>
      <c r="D25" s="36"/>
      <c r="E25" s="34"/>
      <c r="F25" s="3"/>
      <c r="G25" s="98"/>
      <c r="H25" s="98"/>
    </row>
    <row r="26" spans="1:8" ht="13.5" thickBot="1">
      <c r="A26" s="25"/>
      <c r="B26" s="57"/>
      <c r="C26" s="19"/>
      <c r="D26" s="36"/>
      <c r="E26" s="34"/>
      <c r="F26" s="3"/>
      <c r="G26" s="98"/>
      <c r="H26" s="98"/>
    </row>
    <row r="27" spans="1:8" ht="15.75" thickBot="1">
      <c r="A27" s="33" t="s">
        <v>3</v>
      </c>
      <c r="B27" s="93" t="s">
        <v>107</v>
      </c>
      <c r="C27" s="18" t="s">
        <v>57</v>
      </c>
      <c r="D27" s="36"/>
      <c r="E27" s="94">
        <v>2.2743055555555555E-3</v>
      </c>
      <c r="F27" s="95"/>
      <c r="G27" s="96">
        <f>RANK(E27,$E$6:$E$139,1)</f>
        <v>7</v>
      </c>
      <c r="H27" s="77" t="s">
        <v>24</v>
      </c>
    </row>
    <row r="28" spans="1:8">
      <c r="A28" s="33"/>
      <c r="B28" s="57" t="s">
        <v>298</v>
      </c>
      <c r="C28" s="35">
        <v>2006</v>
      </c>
      <c r="D28" s="36"/>
      <c r="E28" s="97"/>
      <c r="F28" s="95"/>
      <c r="G28" s="98"/>
      <c r="H28" s="98"/>
    </row>
    <row r="29" spans="1:8">
      <c r="A29" s="33"/>
      <c r="B29" s="57" t="s">
        <v>299</v>
      </c>
      <c r="C29" s="35">
        <v>2007</v>
      </c>
      <c r="D29" s="36"/>
      <c r="E29" s="97"/>
      <c r="F29" s="95"/>
      <c r="G29" s="98"/>
      <c r="H29" s="98"/>
    </row>
    <row r="30" spans="1:8">
      <c r="A30" s="25"/>
      <c r="B30" s="57" t="s">
        <v>300</v>
      </c>
      <c r="C30" s="88">
        <v>2008</v>
      </c>
      <c r="D30" s="36"/>
      <c r="E30" s="34"/>
      <c r="F30" s="95"/>
      <c r="G30" s="98"/>
      <c r="H30" s="98"/>
    </row>
    <row r="31" spans="1:8">
      <c r="A31" s="25"/>
      <c r="B31" s="57" t="s">
        <v>301</v>
      </c>
      <c r="C31" s="35">
        <v>2008</v>
      </c>
      <c r="D31" s="36"/>
      <c r="E31" s="34"/>
      <c r="F31" s="3"/>
      <c r="G31" s="98"/>
      <c r="H31" s="98"/>
    </row>
    <row r="32" spans="1:8">
      <c r="A32" s="25"/>
      <c r="B32" s="60" t="s">
        <v>113</v>
      </c>
      <c r="C32" s="19"/>
      <c r="D32" s="36"/>
      <c r="E32" s="34"/>
      <c r="F32" s="3"/>
      <c r="G32" s="98"/>
      <c r="H32" s="98"/>
    </row>
    <row r="33" spans="1:8" ht="13.5" thickBot="1">
      <c r="A33" s="25"/>
      <c r="B33" s="57"/>
      <c r="C33" s="19"/>
      <c r="D33" s="36"/>
      <c r="E33" s="34"/>
      <c r="F33" s="3"/>
      <c r="G33" s="98"/>
      <c r="H33" s="98"/>
    </row>
    <row r="34" spans="1:8" ht="15.75" thickBot="1">
      <c r="A34" s="33" t="s">
        <v>4</v>
      </c>
      <c r="B34" s="93" t="s">
        <v>231</v>
      </c>
      <c r="C34" s="18" t="s">
        <v>232</v>
      </c>
      <c r="D34" s="36"/>
      <c r="E34" s="94">
        <v>1.8553240740740743E-3</v>
      </c>
      <c r="F34" s="95"/>
      <c r="G34" s="96">
        <f>RANK(E34,$E$6:$E$139,1)</f>
        <v>1</v>
      </c>
      <c r="H34" s="77" t="s">
        <v>24</v>
      </c>
    </row>
    <row r="35" spans="1:8">
      <c r="A35" s="33"/>
      <c r="B35" s="57" t="s">
        <v>234</v>
      </c>
      <c r="C35" s="35">
        <v>2008</v>
      </c>
      <c r="D35" s="36"/>
      <c r="E35" s="97"/>
      <c r="F35" s="95"/>
      <c r="G35" s="98"/>
      <c r="H35" s="98"/>
    </row>
    <row r="36" spans="1:8">
      <c r="A36" s="33"/>
      <c r="B36" s="57" t="s">
        <v>233</v>
      </c>
      <c r="C36" s="35">
        <v>2008</v>
      </c>
      <c r="D36" s="36"/>
      <c r="E36" s="97"/>
      <c r="F36" s="95"/>
      <c r="G36" s="98"/>
      <c r="H36" s="98"/>
    </row>
    <row r="37" spans="1:8">
      <c r="A37" s="25"/>
      <c r="B37" s="57" t="s">
        <v>235</v>
      </c>
      <c r="C37" s="35">
        <v>2005</v>
      </c>
      <c r="D37" s="36"/>
      <c r="E37" s="34"/>
      <c r="F37" s="95"/>
      <c r="G37" s="98"/>
      <c r="H37" s="98"/>
    </row>
    <row r="38" spans="1:8">
      <c r="A38" s="25"/>
      <c r="B38" s="57" t="s">
        <v>236</v>
      </c>
      <c r="C38" s="35">
        <v>2005</v>
      </c>
      <c r="D38" s="36"/>
      <c r="E38" s="34"/>
      <c r="F38" s="3"/>
      <c r="G38" s="98"/>
      <c r="H38" s="98"/>
    </row>
    <row r="39" spans="1:8">
      <c r="A39" s="25"/>
      <c r="B39" s="60" t="s">
        <v>238</v>
      </c>
      <c r="C39" s="19"/>
      <c r="D39" s="36"/>
      <c r="E39" s="34"/>
      <c r="F39" s="3"/>
      <c r="G39" s="98"/>
      <c r="H39" s="98"/>
    </row>
    <row r="40" spans="1:8" ht="13.5" thickBot="1">
      <c r="A40" s="25"/>
      <c r="B40" s="57"/>
      <c r="C40" s="19"/>
      <c r="D40" s="36"/>
      <c r="E40" s="34"/>
      <c r="F40" s="3"/>
      <c r="G40" s="98"/>
      <c r="H40" s="98"/>
    </row>
    <row r="41" spans="1:8" ht="15.75" thickBot="1">
      <c r="A41" s="33" t="s">
        <v>5</v>
      </c>
      <c r="B41" s="93" t="s">
        <v>142</v>
      </c>
      <c r="C41" s="18" t="s">
        <v>56</v>
      </c>
      <c r="D41" s="36"/>
      <c r="E41" s="94">
        <v>2.5844907407407409E-3</v>
      </c>
      <c r="F41" s="95"/>
      <c r="G41" s="96">
        <f>RANK(E41,$E$6:$E$139,1)</f>
        <v>8</v>
      </c>
      <c r="H41" s="77" t="s">
        <v>24</v>
      </c>
    </row>
    <row r="42" spans="1:8">
      <c r="A42" s="33"/>
      <c r="B42" s="57" t="s">
        <v>293</v>
      </c>
      <c r="C42" s="35">
        <v>2006</v>
      </c>
      <c r="D42" s="36"/>
      <c r="E42" s="97"/>
      <c r="F42" s="95"/>
      <c r="G42" s="98"/>
      <c r="H42" s="98"/>
    </row>
    <row r="43" spans="1:8">
      <c r="A43" s="33"/>
      <c r="B43" s="57" t="s">
        <v>294</v>
      </c>
      <c r="C43" s="35">
        <v>2007</v>
      </c>
      <c r="D43" s="36"/>
      <c r="E43" s="97"/>
      <c r="F43" s="95"/>
      <c r="G43" s="98"/>
      <c r="H43" s="98"/>
    </row>
    <row r="44" spans="1:8">
      <c r="A44" s="25"/>
      <c r="B44" s="57" t="s">
        <v>295</v>
      </c>
      <c r="C44" s="35">
        <v>2007</v>
      </c>
      <c r="D44" s="36"/>
      <c r="E44" s="34"/>
      <c r="F44" s="95"/>
      <c r="G44" s="98"/>
      <c r="H44" s="98"/>
    </row>
    <row r="45" spans="1:8">
      <c r="A45" s="25"/>
      <c r="B45" s="57" t="s">
        <v>302</v>
      </c>
      <c r="C45" s="35">
        <v>2007</v>
      </c>
      <c r="D45" s="36"/>
      <c r="E45" s="34"/>
      <c r="F45" s="3"/>
      <c r="G45" s="98"/>
      <c r="H45" s="98"/>
    </row>
    <row r="46" spans="1:8">
      <c r="A46" s="25"/>
      <c r="B46" s="60" t="s">
        <v>148</v>
      </c>
      <c r="C46" s="19"/>
      <c r="D46" s="36"/>
      <c r="E46" s="34"/>
      <c r="F46" s="3"/>
      <c r="G46" s="98"/>
      <c r="H46" s="98"/>
    </row>
    <row r="47" spans="1:8" ht="13.5" thickBot="1">
      <c r="A47" s="25"/>
      <c r="B47" s="57"/>
      <c r="C47" s="19"/>
      <c r="D47" s="36"/>
      <c r="E47" s="34"/>
      <c r="F47" s="3"/>
      <c r="G47" s="98"/>
      <c r="H47" s="98"/>
    </row>
    <row r="48" spans="1:8" ht="15.75" thickBot="1">
      <c r="A48" s="33" t="s">
        <v>6</v>
      </c>
      <c r="B48" s="93" t="s">
        <v>303</v>
      </c>
      <c r="C48" s="18" t="s">
        <v>56</v>
      </c>
      <c r="D48" s="36"/>
      <c r="E48" s="94">
        <v>2.0914351851851853E-3</v>
      </c>
      <c r="F48" s="95"/>
      <c r="G48" s="96">
        <f>RANK(E48,$E$6:$E$139,1)</f>
        <v>5</v>
      </c>
      <c r="H48" s="77" t="s">
        <v>24</v>
      </c>
    </row>
    <row r="49" spans="1:8">
      <c r="A49" s="33"/>
      <c r="B49" s="57" t="s">
        <v>304</v>
      </c>
      <c r="C49" s="35">
        <v>2006</v>
      </c>
      <c r="D49" s="36"/>
      <c r="E49" s="97"/>
      <c r="F49" s="95"/>
      <c r="G49" s="98"/>
      <c r="H49" s="98"/>
    </row>
    <row r="50" spans="1:8">
      <c r="A50" s="33"/>
      <c r="B50" s="57" t="s">
        <v>305</v>
      </c>
      <c r="C50" s="35">
        <v>2006</v>
      </c>
      <c r="D50" s="36"/>
      <c r="E50" s="97"/>
      <c r="F50" s="95"/>
      <c r="G50" s="98"/>
      <c r="H50" s="98"/>
    </row>
    <row r="51" spans="1:8">
      <c r="A51" s="25"/>
      <c r="B51" s="57" t="s">
        <v>306</v>
      </c>
      <c r="C51" s="35">
        <v>2006</v>
      </c>
      <c r="D51" s="36"/>
      <c r="E51" s="34"/>
      <c r="F51" s="95"/>
      <c r="G51" s="98"/>
      <c r="H51" s="98"/>
    </row>
    <row r="52" spans="1:8">
      <c r="A52" s="25"/>
      <c r="B52" s="57" t="s">
        <v>307</v>
      </c>
      <c r="C52" s="35">
        <v>2006</v>
      </c>
      <c r="D52" s="36"/>
      <c r="E52" s="34"/>
      <c r="F52" s="3"/>
      <c r="G52" s="98"/>
      <c r="H52" s="98"/>
    </row>
    <row r="53" spans="1:8">
      <c r="A53" s="25"/>
      <c r="B53" s="60" t="s">
        <v>106</v>
      </c>
      <c r="C53" s="19"/>
      <c r="D53" s="36"/>
      <c r="E53" s="34"/>
      <c r="F53" s="3"/>
      <c r="G53" s="98"/>
      <c r="H53" s="98"/>
    </row>
    <row r="54" spans="1:8" ht="13.5" thickBot="1">
      <c r="A54" s="25"/>
      <c r="B54" s="57"/>
      <c r="C54" s="19"/>
      <c r="D54" s="36"/>
      <c r="E54" s="34"/>
      <c r="F54" s="3"/>
      <c r="G54" s="98"/>
      <c r="H54" s="98"/>
    </row>
    <row r="55" spans="1:8" ht="15.75" thickBot="1">
      <c r="A55" s="33" t="s">
        <v>7</v>
      </c>
      <c r="B55" s="93" t="s">
        <v>91</v>
      </c>
      <c r="C55" s="18" t="s">
        <v>56</v>
      </c>
      <c r="D55" s="36"/>
      <c r="E55" s="94">
        <v>1.991898148148148E-3</v>
      </c>
      <c r="F55" s="95"/>
      <c r="G55" s="96">
        <f>RANK(E55,$E$6:$E$139,1)</f>
        <v>4</v>
      </c>
      <c r="H55" s="77" t="s">
        <v>24</v>
      </c>
    </row>
    <row r="56" spans="1:8">
      <c r="A56" s="33"/>
      <c r="B56" s="57" t="s">
        <v>308</v>
      </c>
      <c r="C56" s="35">
        <v>2005</v>
      </c>
      <c r="D56" s="36"/>
      <c r="E56" s="97"/>
      <c r="F56" s="95"/>
      <c r="G56" s="98"/>
      <c r="H56" s="98"/>
    </row>
    <row r="57" spans="1:8">
      <c r="A57" s="33"/>
      <c r="B57" s="57" t="s">
        <v>249</v>
      </c>
      <c r="C57" s="35">
        <v>2005</v>
      </c>
      <c r="D57" s="36"/>
      <c r="E57" s="97"/>
      <c r="F57" s="95"/>
      <c r="G57" s="98"/>
      <c r="H57" s="98"/>
    </row>
    <row r="58" spans="1:8">
      <c r="A58" s="25"/>
      <c r="B58" s="57" t="s">
        <v>309</v>
      </c>
      <c r="C58" s="35">
        <v>2008</v>
      </c>
      <c r="D58" s="36"/>
      <c r="E58" s="34"/>
      <c r="F58" s="95"/>
      <c r="G58" s="98"/>
      <c r="H58" s="98"/>
    </row>
    <row r="59" spans="1:8">
      <c r="A59" s="25"/>
      <c r="B59" s="57" t="s">
        <v>251</v>
      </c>
      <c r="C59" s="35">
        <v>2006</v>
      </c>
      <c r="D59" s="36"/>
      <c r="E59" s="34"/>
      <c r="F59" s="3"/>
      <c r="G59" s="98"/>
      <c r="H59" s="98"/>
    </row>
    <row r="60" spans="1:8">
      <c r="A60" s="25"/>
      <c r="B60" s="60" t="s">
        <v>81</v>
      </c>
      <c r="C60" s="19"/>
      <c r="D60" s="36"/>
      <c r="E60" s="34"/>
      <c r="F60" s="3"/>
      <c r="G60" s="98"/>
      <c r="H60" s="98"/>
    </row>
    <row r="61" spans="1:8" ht="13.5" thickBot="1">
      <c r="A61" s="25"/>
      <c r="B61" s="57"/>
      <c r="C61" s="19"/>
      <c r="D61" s="36"/>
      <c r="E61" s="34"/>
      <c r="F61" s="3"/>
      <c r="G61" s="98"/>
      <c r="H61" s="98"/>
    </row>
    <row r="62" spans="1:8" ht="15.75" thickBot="1">
      <c r="A62" s="33" t="s">
        <v>17</v>
      </c>
      <c r="B62" s="93"/>
      <c r="C62" s="18"/>
      <c r="D62" s="36"/>
      <c r="E62" s="99"/>
      <c r="F62" s="95"/>
      <c r="G62" s="96" t="e">
        <f>RANK(E62,$E$6:$E$139,1)</f>
        <v>#N/A</v>
      </c>
      <c r="H62" s="77" t="s">
        <v>24</v>
      </c>
    </row>
    <row r="63" spans="1:8">
      <c r="A63" s="33"/>
      <c r="B63" s="57"/>
      <c r="C63" s="35"/>
      <c r="D63" s="36"/>
      <c r="E63" s="97"/>
      <c r="F63" s="95"/>
      <c r="G63" s="98"/>
      <c r="H63" s="98"/>
    </row>
    <row r="64" spans="1:8">
      <c r="A64" s="33"/>
      <c r="B64" s="57"/>
      <c r="C64" s="35"/>
      <c r="D64" s="36"/>
      <c r="E64" s="97"/>
      <c r="F64" s="95"/>
      <c r="G64" s="98"/>
      <c r="H64" s="98"/>
    </row>
    <row r="65" spans="1:8">
      <c r="A65" s="25"/>
      <c r="B65" s="57"/>
      <c r="C65" s="35"/>
      <c r="D65" s="36"/>
      <c r="E65" s="34"/>
      <c r="F65" s="95"/>
      <c r="G65" s="98"/>
      <c r="H65" s="98"/>
    </row>
    <row r="66" spans="1:8">
      <c r="A66" s="25"/>
      <c r="B66" s="57"/>
      <c r="C66" s="35"/>
      <c r="D66" s="36"/>
      <c r="E66" s="34"/>
      <c r="F66" s="3"/>
      <c r="G66" s="98"/>
      <c r="H66" s="98"/>
    </row>
    <row r="67" spans="1:8">
      <c r="A67" s="25"/>
      <c r="B67" s="60" t="s">
        <v>10</v>
      </c>
      <c r="C67" s="19"/>
      <c r="D67" s="36"/>
      <c r="E67" s="34"/>
      <c r="F67" s="3"/>
      <c r="G67" s="98"/>
      <c r="H67" s="98"/>
    </row>
    <row r="68" spans="1:8" ht="13.5" thickBot="1">
      <c r="A68" s="25"/>
      <c r="B68" s="57"/>
      <c r="C68" s="19"/>
      <c r="D68" s="36"/>
      <c r="E68" s="34"/>
      <c r="F68" s="3"/>
      <c r="G68" s="98"/>
      <c r="H68" s="98"/>
    </row>
    <row r="69" spans="1:8" ht="15.75" thickBot="1">
      <c r="A69" s="33" t="s">
        <v>18</v>
      </c>
      <c r="B69" s="93"/>
      <c r="C69" s="18"/>
      <c r="D69" s="36"/>
      <c r="E69" s="99"/>
      <c r="F69" s="95"/>
      <c r="G69" s="96" t="e">
        <f>RANK(E69,$E$6:$E$139,1)</f>
        <v>#N/A</v>
      </c>
      <c r="H69" s="77" t="s">
        <v>24</v>
      </c>
    </row>
    <row r="70" spans="1:8">
      <c r="A70" s="33"/>
      <c r="B70" s="57"/>
      <c r="C70" s="35"/>
      <c r="D70" s="36"/>
      <c r="E70" s="97"/>
      <c r="F70" s="95"/>
      <c r="G70" s="98"/>
      <c r="H70" s="98"/>
    </row>
    <row r="71" spans="1:8">
      <c r="A71" s="33"/>
      <c r="B71" s="57"/>
      <c r="C71" s="35"/>
      <c r="D71" s="36"/>
      <c r="E71" s="97"/>
      <c r="F71" s="95"/>
      <c r="G71" s="98"/>
      <c r="H71" s="98"/>
    </row>
    <row r="72" spans="1:8">
      <c r="A72" s="25"/>
      <c r="B72" s="57"/>
      <c r="C72" s="35"/>
      <c r="D72" s="36"/>
      <c r="E72" s="34"/>
      <c r="F72" s="95"/>
      <c r="G72" s="98"/>
      <c r="H72" s="98"/>
    </row>
    <row r="73" spans="1:8">
      <c r="A73" s="25"/>
      <c r="B73" s="57"/>
      <c r="C73" s="35"/>
      <c r="D73" s="36"/>
      <c r="E73" s="34"/>
      <c r="F73" s="3"/>
      <c r="G73" s="98"/>
      <c r="H73" s="98"/>
    </row>
    <row r="74" spans="1:8">
      <c r="A74" s="25"/>
      <c r="B74" s="60" t="s">
        <v>10</v>
      </c>
      <c r="C74" s="19"/>
      <c r="D74" s="36"/>
      <c r="E74" s="34"/>
      <c r="F74" s="3"/>
      <c r="G74" s="98"/>
      <c r="H74" s="98"/>
    </row>
    <row r="75" spans="1:8" ht="13.5" thickBot="1">
      <c r="A75" s="25"/>
      <c r="B75" s="57"/>
      <c r="C75" s="19"/>
      <c r="D75" s="36"/>
      <c r="E75" s="34"/>
      <c r="F75" s="3"/>
      <c r="G75" s="98"/>
      <c r="H75" s="98"/>
    </row>
    <row r="76" spans="1:8" ht="15.75" thickBot="1">
      <c r="A76" s="33" t="s">
        <v>19</v>
      </c>
      <c r="B76" s="93"/>
      <c r="C76" s="18"/>
      <c r="D76" s="36"/>
      <c r="E76" s="99"/>
      <c r="F76" s="95"/>
      <c r="G76" s="96" t="e">
        <f>RANK(E76,$E$6:$E$139,1)</f>
        <v>#N/A</v>
      </c>
      <c r="H76" s="77" t="s">
        <v>24</v>
      </c>
    </row>
    <row r="77" spans="1:8">
      <c r="A77" s="33"/>
      <c r="B77" s="57"/>
      <c r="C77" s="35"/>
      <c r="D77" s="36"/>
      <c r="E77" s="97"/>
      <c r="F77" s="95"/>
      <c r="G77" s="98"/>
      <c r="H77" s="98"/>
    </row>
    <row r="78" spans="1:8">
      <c r="A78" s="33"/>
      <c r="B78" s="57"/>
      <c r="C78" s="35"/>
      <c r="D78" s="36"/>
      <c r="E78" s="97"/>
      <c r="F78" s="95"/>
      <c r="G78" s="98"/>
      <c r="H78" s="98"/>
    </row>
    <row r="79" spans="1:8">
      <c r="A79" s="25"/>
      <c r="B79" s="57"/>
      <c r="C79" s="35"/>
      <c r="D79" s="36"/>
      <c r="E79" s="34"/>
      <c r="F79" s="95"/>
      <c r="G79" s="98"/>
      <c r="H79" s="98"/>
    </row>
    <row r="80" spans="1:8">
      <c r="A80" s="25"/>
      <c r="B80" s="57"/>
      <c r="C80" s="35"/>
      <c r="D80" s="36"/>
      <c r="E80" s="34"/>
      <c r="F80" s="3"/>
      <c r="G80" s="98"/>
      <c r="H80" s="98"/>
    </row>
    <row r="81" spans="1:8">
      <c r="A81" s="25"/>
      <c r="B81" s="60" t="s">
        <v>10</v>
      </c>
      <c r="C81" s="19"/>
      <c r="D81" s="36"/>
      <c r="E81" s="34"/>
      <c r="F81" s="3"/>
      <c r="G81" s="98"/>
      <c r="H81" s="98"/>
    </row>
    <row r="82" spans="1:8" ht="13.5" thickBot="1">
      <c r="A82" s="25"/>
      <c r="B82" s="57"/>
      <c r="C82" s="19"/>
      <c r="D82" s="36"/>
      <c r="E82" s="34"/>
      <c r="F82" s="3"/>
      <c r="G82" s="98"/>
      <c r="H82" s="98"/>
    </row>
    <row r="83" spans="1:8" ht="15.75" thickBot="1">
      <c r="A83" s="33" t="s">
        <v>20</v>
      </c>
      <c r="B83" s="93"/>
      <c r="C83" s="18"/>
      <c r="D83" s="36"/>
      <c r="E83" s="99"/>
      <c r="F83" s="95"/>
      <c r="G83" s="96" t="e">
        <f>RANK(E83,$E$6:$E$139,1)</f>
        <v>#N/A</v>
      </c>
      <c r="H83" s="77" t="s">
        <v>192</v>
      </c>
    </row>
    <row r="84" spans="1:8">
      <c r="A84" s="33"/>
      <c r="B84" s="57"/>
      <c r="C84" s="35"/>
      <c r="D84" s="36"/>
      <c r="E84" s="97"/>
      <c r="F84" s="95"/>
      <c r="G84" s="98"/>
      <c r="H84" s="98"/>
    </row>
    <row r="85" spans="1:8">
      <c r="A85" s="33"/>
      <c r="B85" s="57"/>
      <c r="C85" s="35"/>
      <c r="D85" s="36"/>
      <c r="E85" s="97"/>
      <c r="F85" s="95"/>
      <c r="G85" s="98"/>
      <c r="H85" s="98"/>
    </row>
    <row r="86" spans="1:8">
      <c r="A86" s="25"/>
      <c r="B86" s="57"/>
      <c r="C86" s="35"/>
      <c r="D86" s="36"/>
      <c r="E86" s="34"/>
      <c r="F86" s="95"/>
      <c r="G86" s="98"/>
      <c r="H86" s="98"/>
    </row>
    <row r="87" spans="1:8">
      <c r="A87" s="25"/>
      <c r="B87" s="57"/>
      <c r="C87" s="35"/>
      <c r="D87" s="36"/>
      <c r="E87" s="34"/>
      <c r="F87" s="3"/>
      <c r="G87" s="98"/>
      <c r="H87" s="98"/>
    </row>
    <row r="88" spans="1:8">
      <c r="A88" s="25"/>
      <c r="B88" s="60" t="s">
        <v>10</v>
      </c>
      <c r="C88" s="19"/>
      <c r="D88" s="36"/>
      <c r="E88" s="34"/>
      <c r="F88" s="3"/>
      <c r="G88" s="98"/>
      <c r="H88" s="98"/>
    </row>
    <row r="89" spans="1:8" ht="13.5" thickBot="1">
      <c r="A89" s="25"/>
      <c r="B89" s="57"/>
      <c r="C89" s="19"/>
      <c r="D89" s="36"/>
      <c r="E89" s="34"/>
      <c r="F89" s="3"/>
      <c r="G89" s="98"/>
      <c r="H89" s="98"/>
    </row>
    <row r="90" spans="1:8" ht="15.75" thickBot="1">
      <c r="A90" s="33" t="s">
        <v>21</v>
      </c>
      <c r="B90" s="93"/>
      <c r="C90" s="18"/>
      <c r="D90" s="36"/>
      <c r="E90" s="99"/>
      <c r="F90" s="95"/>
      <c r="G90" s="96" t="e">
        <f>RANK(E90,$E$6:$E$139,1)</f>
        <v>#N/A</v>
      </c>
      <c r="H90" s="77" t="s">
        <v>24</v>
      </c>
    </row>
    <row r="91" spans="1:8">
      <c r="A91" s="33"/>
      <c r="B91" s="57"/>
      <c r="C91" s="35"/>
      <c r="D91" s="36"/>
      <c r="E91" s="97"/>
      <c r="F91" s="95"/>
      <c r="G91" s="98"/>
      <c r="H91" s="98"/>
    </row>
    <row r="92" spans="1:8">
      <c r="A92" s="33"/>
      <c r="B92" s="57"/>
      <c r="C92" s="35"/>
      <c r="D92" s="36"/>
      <c r="E92" s="97"/>
      <c r="F92" s="95"/>
      <c r="G92" s="98"/>
      <c r="H92" s="98"/>
    </row>
    <row r="93" spans="1:8">
      <c r="A93" s="25"/>
      <c r="B93" s="57"/>
      <c r="C93" s="35"/>
      <c r="D93" s="36"/>
      <c r="E93" s="34"/>
      <c r="F93" s="95"/>
      <c r="G93" s="98"/>
      <c r="H93" s="98"/>
    </row>
    <row r="94" spans="1:8">
      <c r="A94" s="25"/>
      <c r="B94" s="57"/>
      <c r="C94" s="35"/>
      <c r="D94" s="36"/>
      <c r="E94" s="34"/>
      <c r="F94" s="3"/>
      <c r="G94" s="98"/>
      <c r="H94" s="98"/>
    </row>
    <row r="95" spans="1:8">
      <c r="A95" s="25"/>
      <c r="B95" s="60" t="s">
        <v>10</v>
      </c>
      <c r="C95" s="19"/>
      <c r="D95" s="36"/>
      <c r="E95" s="34"/>
      <c r="F95" s="3"/>
      <c r="G95" s="98"/>
      <c r="H95" s="98"/>
    </row>
    <row r="96" spans="1:8" ht="13.5" thickBot="1">
      <c r="A96" s="25"/>
      <c r="B96" s="57"/>
      <c r="C96" s="19"/>
      <c r="D96" s="36"/>
      <c r="E96" s="34"/>
      <c r="F96" s="3"/>
      <c r="G96" s="98"/>
      <c r="H96" s="98"/>
    </row>
    <row r="97" spans="1:8" ht="15.75" thickBot="1">
      <c r="A97" s="33" t="s">
        <v>22</v>
      </c>
      <c r="B97" s="93"/>
      <c r="C97" s="18"/>
      <c r="D97" s="36"/>
      <c r="E97" s="99"/>
      <c r="F97" s="95"/>
      <c r="G97" s="96" t="e">
        <f>RANK(E97,$E$6:$E$139,1)</f>
        <v>#N/A</v>
      </c>
      <c r="H97" s="77" t="s">
        <v>192</v>
      </c>
    </row>
    <row r="98" spans="1:8">
      <c r="A98" s="33"/>
      <c r="B98" s="57"/>
      <c r="C98" s="35"/>
      <c r="D98" s="36"/>
      <c r="E98" s="97"/>
      <c r="F98" s="95"/>
      <c r="G98" s="98"/>
      <c r="H98" s="98"/>
    </row>
    <row r="99" spans="1:8">
      <c r="A99" s="33"/>
      <c r="B99" s="57"/>
      <c r="C99" s="35"/>
      <c r="D99" s="36"/>
      <c r="E99" s="97"/>
      <c r="F99" s="95"/>
      <c r="G99" s="98"/>
      <c r="H99" s="98"/>
    </row>
    <row r="100" spans="1:8">
      <c r="A100" s="25"/>
      <c r="B100" s="57"/>
      <c r="C100" s="35"/>
      <c r="D100" s="36"/>
      <c r="E100" s="34"/>
      <c r="F100" s="95"/>
      <c r="G100" s="98"/>
      <c r="H100" s="98"/>
    </row>
    <row r="101" spans="1:8">
      <c r="A101" s="25"/>
      <c r="B101" s="57"/>
      <c r="C101" s="35"/>
      <c r="D101" s="36"/>
      <c r="E101" s="34"/>
      <c r="F101" s="3"/>
      <c r="G101" s="98"/>
      <c r="H101" s="98"/>
    </row>
    <row r="102" spans="1:8">
      <c r="A102" s="25"/>
      <c r="B102" s="60" t="s">
        <v>10</v>
      </c>
      <c r="C102" s="19"/>
      <c r="D102" s="36"/>
      <c r="E102" s="34"/>
      <c r="F102" s="3"/>
      <c r="G102" s="98"/>
      <c r="H102" s="98"/>
    </row>
    <row r="103" spans="1:8" ht="13.5" thickBot="1">
      <c r="A103" s="25"/>
      <c r="B103" s="57"/>
      <c r="C103" s="19"/>
      <c r="D103" s="36"/>
      <c r="E103" s="34"/>
      <c r="F103" s="3"/>
      <c r="G103" s="98"/>
      <c r="H103" s="98"/>
    </row>
    <row r="104" spans="1:8" ht="15.75" thickBot="1">
      <c r="A104" s="33" t="s">
        <v>23</v>
      </c>
      <c r="B104" s="93"/>
      <c r="C104" s="18"/>
      <c r="D104" s="36"/>
      <c r="E104" s="99"/>
      <c r="F104" s="95"/>
      <c r="G104" s="96" t="e">
        <f>RANK(E104,$E$6:$E$139,1)</f>
        <v>#N/A</v>
      </c>
      <c r="H104" s="77" t="s">
        <v>192</v>
      </c>
    </row>
    <row r="105" spans="1:8">
      <c r="A105" s="33"/>
      <c r="B105" s="57"/>
      <c r="C105" s="35"/>
      <c r="D105" s="36"/>
      <c r="E105" s="97"/>
      <c r="F105" s="95"/>
      <c r="G105" s="98"/>
      <c r="H105" s="98"/>
    </row>
    <row r="106" spans="1:8">
      <c r="A106" s="33"/>
      <c r="B106" s="57"/>
      <c r="C106" s="35"/>
      <c r="D106" s="36"/>
      <c r="E106" s="97"/>
      <c r="F106" s="95"/>
      <c r="G106" s="98"/>
      <c r="H106" s="98"/>
    </row>
    <row r="107" spans="1:8">
      <c r="A107" s="25"/>
      <c r="B107" s="57"/>
      <c r="C107" s="35"/>
      <c r="D107" s="36"/>
      <c r="E107" s="34"/>
      <c r="F107" s="95"/>
      <c r="G107" s="98"/>
      <c r="H107" s="98"/>
    </row>
    <row r="108" spans="1:8">
      <c r="A108" s="25"/>
      <c r="B108" s="57"/>
      <c r="C108" s="35"/>
      <c r="D108" s="36"/>
      <c r="E108" s="34"/>
      <c r="F108" s="3"/>
      <c r="G108" s="98"/>
      <c r="H108" s="98"/>
    </row>
    <row r="109" spans="1:8">
      <c r="A109" s="25"/>
      <c r="B109" s="60" t="s">
        <v>10</v>
      </c>
      <c r="C109" s="19"/>
      <c r="D109" s="36"/>
      <c r="E109" s="34"/>
      <c r="F109" s="3"/>
      <c r="G109" s="98"/>
      <c r="H109" s="98"/>
    </row>
    <row r="110" spans="1:8" ht="13.5" thickBot="1">
      <c r="G110" s="100"/>
      <c r="H110" s="100"/>
    </row>
    <row r="111" spans="1:8" ht="15.75" thickBot="1">
      <c r="A111" s="33" t="s">
        <v>29</v>
      </c>
      <c r="B111" s="93"/>
      <c r="C111" s="18"/>
      <c r="D111" s="36"/>
      <c r="E111" s="94"/>
      <c r="F111" s="95"/>
      <c r="G111" s="96" t="e">
        <f>RANK(E111,$E$6:$E$139,1)</f>
        <v>#N/A</v>
      </c>
      <c r="H111" s="77" t="s">
        <v>24</v>
      </c>
    </row>
    <row r="112" spans="1:8">
      <c r="B112" s="57"/>
      <c r="C112" s="35"/>
      <c r="D112" s="36"/>
      <c r="E112" s="97"/>
      <c r="F112" s="95"/>
      <c r="G112" s="98"/>
      <c r="H112" s="98"/>
    </row>
    <row r="113" spans="1:8">
      <c r="B113" s="57"/>
      <c r="C113" s="35"/>
      <c r="D113" s="36"/>
      <c r="E113" s="97"/>
      <c r="F113" s="95"/>
      <c r="G113" s="98"/>
      <c r="H113" s="98"/>
    </row>
    <row r="114" spans="1:8">
      <c r="B114" s="57"/>
      <c r="C114" s="35"/>
      <c r="D114" s="36"/>
      <c r="E114" s="34"/>
      <c r="F114" s="95"/>
      <c r="G114" s="98"/>
      <c r="H114" s="98"/>
    </row>
    <row r="115" spans="1:8">
      <c r="B115" s="57"/>
      <c r="C115" s="35"/>
      <c r="D115" s="36"/>
      <c r="E115" s="34"/>
      <c r="F115" s="3"/>
      <c r="G115" s="98"/>
      <c r="H115" s="98"/>
    </row>
    <row r="116" spans="1:8">
      <c r="B116" s="60" t="s">
        <v>10</v>
      </c>
      <c r="C116" s="19"/>
      <c r="D116" s="36"/>
      <c r="E116" s="34"/>
      <c r="F116" s="3"/>
      <c r="G116" s="98"/>
      <c r="H116" s="98"/>
    </row>
    <row r="117" spans="1:8" ht="13.5" thickBot="1">
      <c r="B117" s="57"/>
      <c r="C117" s="19"/>
      <c r="D117" s="36"/>
      <c r="E117" s="34"/>
      <c r="F117" s="3"/>
      <c r="G117" s="98"/>
      <c r="H117" s="98"/>
    </row>
    <row r="118" spans="1:8" ht="15.75" thickBot="1">
      <c r="A118" s="101" t="s">
        <v>30</v>
      </c>
      <c r="B118" s="93"/>
      <c r="C118" s="18"/>
      <c r="D118" s="36"/>
      <c r="E118" s="94"/>
      <c r="F118" s="95"/>
      <c r="G118" s="96" t="e">
        <f>RANK(E118,$E$6:$E$139,1)</f>
        <v>#N/A</v>
      </c>
      <c r="H118" s="77" t="s">
        <v>24</v>
      </c>
    </row>
    <row r="119" spans="1:8">
      <c r="B119" s="57"/>
      <c r="C119" s="35"/>
      <c r="D119" s="36"/>
      <c r="E119" s="97"/>
      <c r="F119" s="95"/>
      <c r="G119" s="98"/>
      <c r="H119" s="98"/>
    </row>
    <row r="120" spans="1:8">
      <c r="B120" s="57"/>
      <c r="C120" s="35"/>
      <c r="D120" s="36"/>
      <c r="E120" s="97"/>
      <c r="F120" s="95"/>
      <c r="G120" s="98"/>
      <c r="H120" s="98"/>
    </row>
    <row r="121" spans="1:8">
      <c r="B121" s="57"/>
      <c r="C121" s="35"/>
      <c r="D121" s="36"/>
      <c r="E121" s="34"/>
      <c r="F121" s="95"/>
      <c r="G121" s="98"/>
      <c r="H121" s="98"/>
    </row>
    <row r="122" spans="1:8">
      <c r="B122" s="57"/>
      <c r="C122" s="35"/>
      <c r="D122" s="36"/>
      <c r="E122" s="34"/>
      <c r="F122" s="3"/>
      <c r="G122" s="98"/>
      <c r="H122" s="98"/>
    </row>
    <row r="123" spans="1:8">
      <c r="B123" s="60" t="s">
        <v>10</v>
      </c>
      <c r="C123" s="19"/>
      <c r="D123" s="36"/>
      <c r="E123" s="34"/>
      <c r="F123" s="3"/>
      <c r="G123" s="98"/>
      <c r="H123" s="98"/>
    </row>
    <row r="124" spans="1:8" ht="13.5" thickBot="1">
      <c r="B124" s="57"/>
      <c r="C124" s="19"/>
      <c r="D124" s="36"/>
      <c r="E124" s="34"/>
      <c r="F124" s="3"/>
      <c r="G124" s="98"/>
      <c r="H124" s="98"/>
    </row>
    <row r="125" spans="1:8" ht="15.75" thickBot="1">
      <c r="A125" s="101" t="s">
        <v>31</v>
      </c>
      <c r="B125" s="93"/>
      <c r="C125" s="18"/>
      <c r="D125" s="36"/>
      <c r="E125" s="94"/>
      <c r="F125" s="95"/>
      <c r="G125" s="96" t="e">
        <f>RANK(E125,$E$6:$E$139,1)</f>
        <v>#N/A</v>
      </c>
      <c r="H125" s="77" t="s">
        <v>24</v>
      </c>
    </row>
    <row r="126" spans="1:8">
      <c r="B126" s="57"/>
      <c r="C126" s="35"/>
      <c r="D126" s="36"/>
      <c r="E126" s="97"/>
      <c r="F126" s="95"/>
      <c r="G126" s="98"/>
      <c r="H126" s="98"/>
    </row>
    <row r="127" spans="1:8">
      <c r="B127" s="57"/>
      <c r="C127" s="35"/>
      <c r="D127" s="36"/>
      <c r="E127" s="97"/>
      <c r="F127" s="95"/>
      <c r="G127" s="98"/>
      <c r="H127" s="98"/>
    </row>
    <row r="128" spans="1:8">
      <c r="B128" s="57"/>
      <c r="C128" s="35"/>
      <c r="D128" s="36"/>
      <c r="E128" s="34"/>
      <c r="F128" s="95"/>
      <c r="G128" s="98"/>
      <c r="H128" s="98"/>
    </row>
    <row r="129" spans="1:8">
      <c r="B129" s="57"/>
      <c r="C129" s="35"/>
      <c r="D129" s="36"/>
      <c r="E129" s="34"/>
      <c r="F129" s="3"/>
      <c r="G129" s="98"/>
      <c r="H129" s="98"/>
    </row>
    <row r="130" spans="1:8">
      <c r="B130" s="57" t="s">
        <v>10</v>
      </c>
      <c r="C130" s="19"/>
      <c r="D130" s="36"/>
      <c r="E130" s="34"/>
      <c r="F130" s="3"/>
      <c r="G130" s="98"/>
      <c r="H130" s="98"/>
    </row>
    <row r="131" spans="1:8" ht="13.5" thickBot="1">
      <c r="B131" s="57"/>
      <c r="C131" s="19"/>
      <c r="D131" s="36"/>
      <c r="E131" s="34"/>
      <c r="F131" s="3"/>
      <c r="G131" s="98"/>
      <c r="H131" s="98"/>
    </row>
    <row r="132" spans="1:8" ht="15.75" thickBot="1">
      <c r="A132" s="101" t="s">
        <v>32</v>
      </c>
      <c r="B132" s="93"/>
      <c r="C132" s="18"/>
      <c r="D132" s="36"/>
      <c r="E132" s="99"/>
      <c r="F132" s="95"/>
      <c r="G132" s="96" t="e">
        <f>RANK(E132,$E$6:$E$139,1)</f>
        <v>#N/A</v>
      </c>
      <c r="H132" s="77" t="s">
        <v>24</v>
      </c>
    </row>
    <row r="133" spans="1:8">
      <c r="B133" s="57"/>
      <c r="C133" s="35"/>
      <c r="D133" s="36"/>
      <c r="E133" s="97"/>
      <c r="F133" s="95"/>
      <c r="G133" s="98"/>
      <c r="H133" s="98"/>
    </row>
    <row r="134" spans="1:8">
      <c r="B134" s="57"/>
      <c r="C134" s="35"/>
      <c r="D134" s="36"/>
      <c r="E134" s="97"/>
      <c r="F134" s="95"/>
      <c r="G134" s="98"/>
      <c r="H134" s="98"/>
    </row>
    <row r="135" spans="1:8">
      <c r="B135" s="57"/>
      <c r="C135" s="35"/>
      <c r="D135" s="36"/>
      <c r="E135" s="34"/>
      <c r="F135" s="95"/>
      <c r="G135" s="98"/>
      <c r="H135" s="98"/>
    </row>
    <row r="136" spans="1:8">
      <c r="B136" s="57"/>
      <c r="C136" s="35"/>
      <c r="D136" s="36"/>
      <c r="E136" s="34"/>
      <c r="F136" s="3"/>
      <c r="G136" s="98"/>
      <c r="H136" s="98"/>
    </row>
    <row r="137" spans="1:8">
      <c r="B137" s="60" t="s">
        <v>10</v>
      </c>
      <c r="C137" s="19"/>
      <c r="D137" s="36"/>
      <c r="E137" s="34"/>
      <c r="F137" s="3"/>
      <c r="G137" s="98"/>
      <c r="H137" s="98"/>
    </row>
    <row r="138" spans="1:8" ht="13.5" thickBot="1">
      <c r="B138" s="57"/>
      <c r="C138" s="19"/>
      <c r="D138" s="36"/>
      <c r="E138" s="34"/>
      <c r="F138" s="3"/>
      <c r="G138" s="98"/>
      <c r="H138" s="98"/>
    </row>
    <row r="139" spans="1:8" ht="15.75" thickBot="1">
      <c r="A139" s="101" t="s">
        <v>33</v>
      </c>
      <c r="B139" s="93"/>
      <c r="C139" s="18"/>
      <c r="D139" s="36"/>
      <c r="E139" s="99"/>
      <c r="F139" s="95"/>
      <c r="G139" s="96" t="e">
        <f>RANK(E139,$E$6:$E$139,1)</f>
        <v>#N/A</v>
      </c>
      <c r="H139" s="77" t="s">
        <v>24</v>
      </c>
    </row>
    <row r="140" spans="1:8">
      <c r="B140" s="57"/>
      <c r="C140" s="35"/>
      <c r="D140" s="36"/>
      <c r="E140" s="97"/>
      <c r="F140" s="95"/>
      <c r="G140" s="20"/>
      <c r="H140" s="20"/>
    </row>
    <row r="141" spans="1:8">
      <c r="B141" s="57"/>
      <c r="C141" s="35"/>
      <c r="D141" s="36"/>
      <c r="E141" s="97"/>
      <c r="F141" s="95"/>
      <c r="G141" s="20"/>
      <c r="H141" s="20"/>
    </row>
    <row r="142" spans="1:8">
      <c r="B142" s="57"/>
      <c r="C142" s="35"/>
      <c r="D142" s="36"/>
      <c r="E142" s="34"/>
      <c r="F142" s="95"/>
      <c r="G142" s="20"/>
      <c r="H142" s="20"/>
    </row>
    <row r="143" spans="1:8">
      <c r="B143" s="57"/>
      <c r="C143" s="35"/>
      <c r="D143" s="36"/>
      <c r="E143" s="34"/>
      <c r="F143" s="3"/>
      <c r="G143" s="20"/>
      <c r="H143" s="20"/>
    </row>
    <row r="144" spans="1:8">
      <c r="B144" s="60" t="s">
        <v>10</v>
      </c>
      <c r="C144" s="19"/>
      <c r="D144" s="36"/>
      <c r="E144" s="34"/>
      <c r="F144" s="3"/>
      <c r="G144" s="20"/>
      <c r="H144" s="20"/>
    </row>
  </sheetData>
  <sheetProtection algorithmName="SHA-512" hashValue="gNqBouWlV5p3BX1vEjTiSdBrm/rIlrhqrUlCzRd47OOxZ5qnKwLDhd3wOWuEvQrgvuXdagrNQTuzIK9ShjjBYA==" saltValue="/Lo0NqBMh5UeTM4/druTzg==" spinCount="100000" sheet="1" objects="1" scenarios="1"/>
  <mergeCells count="5">
    <mergeCell ref="A1:B1"/>
    <mergeCell ref="C1:D1"/>
    <mergeCell ref="E1:H1"/>
    <mergeCell ref="A2:H2"/>
    <mergeCell ref="G3:H4"/>
  </mergeCells>
  <conditionalFormatting sqref="C1:C29 C31:C1048576">
    <cfRule type="cellIs" dxfId="0" priority="1" operator="between">
      <formula>2004</formula>
      <formula>2009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300" verticalDpi="300" r:id="rId1"/>
  <headerFooter>
    <oddHeader xml:space="preserve">&amp;C&amp;"Arial CE,Félkövér"&amp;12 2023/2024. TANÉVI ATLÉTIKA DIÁKOLIMPIA®
ÜGYESSÉGI ÉS VÁLTÓFUTÓ CSAPATBAJNOKSÁG </oddHeader>
  </headerFooter>
  <rowBreaks count="3" manualBreakCount="3">
    <brk id="33" max="7" man="1"/>
    <brk id="81" max="16383" man="1"/>
    <brk id="123" max="16383" man="1"/>
  </rowBreaks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D25EC9-0296-41E9-8861-154E6D0989AB}">
          <x14:formula1>
            <xm:f>'lány svédváltó sorrend'!#REF!</xm:f>
          </x14:formula1>
          <xm:sqref>C1:D1</xm:sqref>
        </x14:dataValidation>
        <x14:dataValidation type="list" allowBlank="1" showInputMessage="1" showErrorMessage="1" xr:uid="{069C9C75-FED0-46C8-812B-4F35A3A945C1}">
          <x14:formula1>
            <xm:f>'lány svédváltó sorrend'!#REF!</xm:f>
          </x14:formula1>
          <xm:sqref>A1:B1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topLeftCell="A28" zoomScaleNormal="100" workbookViewId="0">
      <selection activeCell="B58" sqref="B58"/>
    </sheetView>
  </sheetViews>
  <sheetFormatPr defaultRowHeight="12.75"/>
  <cols>
    <col min="1" max="1" width="6.140625" customWidth="1"/>
    <col min="2" max="2" width="20.140625" customWidth="1"/>
    <col min="3" max="3" width="85.85546875" customWidth="1"/>
    <col min="4" max="4" width="12.85546875" customWidth="1"/>
    <col min="9" max="10" width="0" hidden="1" customWidth="1"/>
    <col min="11" max="11" width="24" hidden="1" customWidth="1"/>
  </cols>
  <sheetData>
    <row r="1" spans="1:8" ht="60" customHeight="1">
      <c r="A1" s="103" t="str">
        <f>'56kcs lány svédváltó'!E1</f>
        <v>V-VI.</v>
      </c>
      <c r="B1" s="103" t="str">
        <f>'56kcs lány svédváltó'!C1</f>
        <v>Lány</v>
      </c>
      <c r="C1" s="103" t="str">
        <f>'56kcs lány svédváltó'!A1</f>
        <v>Svédváltó</v>
      </c>
      <c r="D1" s="104"/>
    </row>
    <row r="2" spans="1:8">
      <c r="A2" s="63"/>
      <c r="B2" s="63" t="s">
        <v>14</v>
      </c>
      <c r="C2" s="63" t="s">
        <v>15</v>
      </c>
      <c r="D2" s="63" t="s">
        <v>16</v>
      </c>
    </row>
    <row r="3" spans="1:8">
      <c r="A3" s="64" t="s">
        <v>0</v>
      </c>
      <c r="B3" s="105" t="str">
        <f>'56kcs lány svédváltó'!C34</f>
        <v>Dombóvár</v>
      </c>
      <c r="C3" s="106" t="str">
        <f>'56kcs lány svédváltó'!B34</f>
        <v>Dombóvári Illyés Gyula Gimnázium</v>
      </c>
      <c r="D3" s="107">
        <f>'56kcs lány svédváltó'!E34</f>
        <v>1.8553240740740743E-3</v>
      </c>
      <c r="H3" s="110"/>
    </row>
    <row r="4" spans="1:8">
      <c r="A4" s="64" t="s">
        <v>1</v>
      </c>
      <c r="B4" s="105" t="str">
        <f>'56kcs lány svédváltó'!C20</f>
        <v>Dombóvár</v>
      </c>
      <c r="C4" s="106" t="str">
        <f>'56kcs lány svédváltó'!B20</f>
        <v>Tolna Megyei SZC Apáczai Csere János Technikum és Kollégium</v>
      </c>
      <c r="D4" s="107">
        <f>'56kcs lány svédváltó'!E20</f>
        <v>1.8819444444444445E-3</v>
      </c>
    </row>
    <row r="5" spans="1:8" ht="25.5">
      <c r="A5" s="64" t="s">
        <v>2</v>
      </c>
      <c r="B5" s="105" t="str">
        <f>'56kcs lány svédváltó'!C6</f>
        <v>Bonyhád</v>
      </c>
      <c r="C5" s="106" t="str">
        <f>'56kcs lány svédváltó'!B6</f>
        <v>Bonyhádi Petőfi Sándor Evangélikus Gimnázium, Kollégium, Általános Iskola és Alapfokú Művészeti Iskola</v>
      </c>
      <c r="D5" s="107">
        <f>'56kcs lány svédváltó'!E6</f>
        <v>1.8900462962962961E-3</v>
      </c>
    </row>
    <row r="6" spans="1:8">
      <c r="A6" s="64" t="s">
        <v>3</v>
      </c>
      <c r="B6" s="105" t="str">
        <f>'56kcs lány svédváltó'!C55</f>
        <v>Szekszárd</v>
      </c>
      <c r="C6" s="106" t="str">
        <f>'56kcs lány svédváltó'!B55</f>
        <v>Szekszárdi Garay János Gimnázium</v>
      </c>
      <c r="D6" s="107">
        <f>'56kcs lány svédváltó'!E55</f>
        <v>1.991898148148148E-3</v>
      </c>
    </row>
    <row r="7" spans="1:8">
      <c r="A7" s="64" t="s">
        <v>4</v>
      </c>
      <c r="B7" s="105" t="str">
        <f>'56kcs lány svédváltó'!C48</f>
        <v>Szekszárd</v>
      </c>
      <c r="C7" s="106" t="str">
        <f>'56kcs lány svédváltó'!B48</f>
        <v>Tolna Megyei SZC Ady Endre Technikum és Kollégium</v>
      </c>
      <c r="D7" s="107">
        <f>'56kcs lány svédváltó'!E48</f>
        <v>2.0914351851851853E-3</v>
      </c>
    </row>
    <row r="8" spans="1:8">
      <c r="A8" s="64" t="s">
        <v>5</v>
      </c>
      <c r="B8" s="105" t="str">
        <f>'56kcs lány svédváltó'!C13</f>
        <v>Bonyhád</v>
      </c>
      <c r="C8" s="106" t="str">
        <f>'56kcs lány svédváltó'!B13</f>
        <v>Tolna Megyei SZC Perczel Mór Technikum és Kollégium</v>
      </c>
      <c r="D8" s="107">
        <f>'56kcs lány svédváltó'!E13</f>
        <v>2.1597222222222222E-3</v>
      </c>
    </row>
    <row r="9" spans="1:8">
      <c r="A9" s="64" t="s">
        <v>6</v>
      </c>
      <c r="B9" s="105" t="str">
        <f>'56kcs lány svédváltó'!C27</f>
        <v>Bonyhád</v>
      </c>
      <c r="C9" s="106" t="str">
        <f>'56kcs lány svédváltó'!B27</f>
        <v>Bonyhádi Általános Iskola, Gimnázium és Alapfokú Művészeti Iskola</v>
      </c>
      <c r="D9" s="107">
        <f>'56kcs lány svédváltó'!E27</f>
        <v>2.2743055555555555E-3</v>
      </c>
    </row>
    <row r="10" spans="1:8">
      <c r="A10" s="64" t="s">
        <v>7</v>
      </c>
      <c r="B10" s="105" t="str">
        <f>'56kcs lány svédváltó'!C41</f>
        <v>Szekszárd</v>
      </c>
      <c r="C10" s="106" t="str">
        <f>'56kcs lány svédváltó'!B41</f>
        <v>Szekszárdi I. Béla Gimnázium, Kollégium és Általános Iskola</v>
      </c>
      <c r="D10" s="107">
        <f>'56kcs lány svédváltó'!E41</f>
        <v>2.5844907407407409E-3</v>
      </c>
    </row>
    <row r="12" spans="1:8" ht="20.25" customHeight="1">
      <c r="B12" s="69" t="str">
        <f>[13]Fedlap!A22</f>
        <v>Szekszárd</v>
      </c>
      <c r="C12" s="70">
        <f>[13]Fedlap!A25</f>
        <v>45189</v>
      </c>
    </row>
    <row r="14" spans="1:8">
      <c r="A14" s="108" t="s">
        <v>193</v>
      </c>
    </row>
    <row r="16" spans="1:8">
      <c r="A16" t="s">
        <v>25</v>
      </c>
    </row>
    <row r="17" spans="1:1">
      <c r="A17" t="s">
        <v>26</v>
      </c>
    </row>
  </sheetData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29"/>
  <sheetViews>
    <sheetView zoomScaleNormal="100" workbookViewId="0">
      <selection activeCell="D3" sqref="D3:D7"/>
    </sheetView>
  </sheetViews>
  <sheetFormatPr defaultRowHeight="12.75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'56 kcs fiú magas'!A1:M1</f>
        <v>Fiú</v>
      </c>
      <c r="B1" s="72" t="str">
        <f>'56 kcs fiú magas'!C1</f>
        <v>V-VI.</v>
      </c>
      <c r="C1" s="140" t="str">
        <f>'56 kcs fiú magas'!E1</f>
        <v>Magasugrás</v>
      </c>
      <c r="D1" s="140"/>
    </row>
    <row r="2" spans="1:10" ht="18" customHeight="1">
      <c r="A2" s="64" t="s">
        <v>94</v>
      </c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'56 kcs fiú magas'!C30</f>
        <v>Szekszárd</v>
      </c>
      <c r="C3" s="65" t="str">
        <f>'56 kcs fiú magas'!B30</f>
        <v>Szekszárdi Garay János Gimnázium</v>
      </c>
      <c r="D3" s="87">
        <f>'56 kcs fiú magas'!L30</f>
        <v>1.65</v>
      </c>
      <c r="H3" t="s">
        <v>43</v>
      </c>
      <c r="J3" t="s">
        <v>38</v>
      </c>
    </row>
    <row r="4" spans="1:10">
      <c r="A4" s="64" t="s">
        <v>1</v>
      </c>
      <c r="B4" s="65" t="str">
        <f>'56 kcs fiú magas'!C6</f>
        <v>Bonyhád</v>
      </c>
      <c r="C4" s="65" t="str">
        <f>'56 kcs fiú magas'!B6</f>
        <v>Bonyhádi Petőfi Sándor Evangélikus Gimnázium, Kollégium, Általános Iskola és Alapfokú Művészeti Iskola A</v>
      </c>
      <c r="D4" s="87">
        <f>'56 kcs fiú magas'!L6</f>
        <v>1.6374999999999997</v>
      </c>
      <c r="H4" t="s">
        <v>42</v>
      </c>
      <c r="J4" t="s">
        <v>39</v>
      </c>
    </row>
    <row r="5" spans="1:10">
      <c r="A5" s="64" t="s">
        <v>2</v>
      </c>
      <c r="B5" s="65" t="str">
        <f>'56 kcs fiú magas'!C14</f>
        <v>Paks</v>
      </c>
      <c r="C5" s="65" t="str">
        <f>'56 kcs fiú magas'!B14</f>
        <v>Paksi Vak Bottyán Gimnázium</v>
      </c>
      <c r="D5" s="87">
        <f>'56 kcs fiú magas'!L14</f>
        <v>1.5625</v>
      </c>
      <c r="H5" t="s">
        <v>47</v>
      </c>
    </row>
    <row r="6" spans="1:10">
      <c r="A6" s="64" t="s">
        <v>3</v>
      </c>
      <c r="B6" s="65" t="str">
        <f>'56 kcs fiú magas'!C38</f>
        <v>Szekszárd</v>
      </c>
      <c r="C6" s="65" t="str">
        <f>'56 kcs fiú magas'!B38</f>
        <v>Bonyhádi Petőfi Sándor Evangélikus Gimnázium, Kollégium, Általános Iskola és Alapfokú Művészeti Iskola B</v>
      </c>
      <c r="D6" s="87">
        <f>'56 kcs fiú magas'!L38</f>
        <v>1.4750000000000001</v>
      </c>
      <c r="H6" t="s">
        <v>45</v>
      </c>
    </row>
    <row r="7" spans="1:10">
      <c r="A7" s="64" t="s">
        <v>4</v>
      </c>
      <c r="B7" s="65" t="str">
        <f>'56 kcs fiú magas'!C22</f>
        <v>Tolna</v>
      </c>
      <c r="C7" s="65" t="str">
        <f>'56 kcs fiú magas'!B22</f>
        <v>Tolnai Szent István Katolikus Gimnázium</v>
      </c>
      <c r="D7" s="87">
        <f>'56 kcs fiú magas'!L22</f>
        <v>1.1125</v>
      </c>
      <c r="H7" t="s">
        <v>46</v>
      </c>
    </row>
    <row r="8" spans="1:10">
      <c r="A8" s="64" t="s">
        <v>5</v>
      </c>
      <c r="B8" s="65">
        <f>'56 kcs fiú magas'!C46</f>
        <v>0</v>
      </c>
      <c r="C8" s="65">
        <f>'56 kcs fiú magas'!B46</f>
        <v>0</v>
      </c>
      <c r="D8" s="66">
        <f>'56 kcs fiú magas'!L46</f>
        <v>0</v>
      </c>
      <c r="H8" t="s">
        <v>48</v>
      </c>
    </row>
    <row r="9" spans="1:10">
      <c r="A9" s="64" t="s">
        <v>6</v>
      </c>
      <c r="B9" s="65">
        <f>'56 kcs fiú magas'!C54</f>
        <v>0</v>
      </c>
      <c r="C9" s="65">
        <f>'56 kcs fiú magas'!B54</f>
        <v>0</v>
      </c>
      <c r="D9" s="66">
        <f>'56 kcs fiú magas'!L54</f>
        <v>0</v>
      </c>
      <c r="H9" t="s">
        <v>49</v>
      </c>
    </row>
    <row r="10" spans="1:10">
      <c r="A10" s="64" t="s">
        <v>7</v>
      </c>
      <c r="B10" s="65">
        <f>'56 kcs fiú magas'!C62</f>
        <v>0</v>
      </c>
      <c r="C10" s="65">
        <f>'56 kcs fiú magas'!B62</f>
        <v>0</v>
      </c>
      <c r="D10" s="66">
        <f>'56 kcs fiú magas'!L62</f>
        <v>0</v>
      </c>
      <c r="H10" t="s">
        <v>50</v>
      </c>
    </row>
    <row r="11" spans="1:10">
      <c r="A11" s="64" t="s">
        <v>17</v>
      </c>
      <c r="B11" s="65">
        <f>'56 kcs fiú magas'!C70</f>
        <v>0</v>
      </c>
      <c r="C11" s="65">
        <f>'56 kcs fiú magas'!B70</f>
        <v>0</v>
      </c>
      <c r="D11" s="66">
        <f>'56 kcs fiú magas'!L70</f>
        <v>0</v>
      </c>
    </row>
    <row r="12" spans="1:10">
      <c r="A12" s="64" t="s">
        <v>18</v>
      </c>
      <c r="B12" s="65">
        <f>'56 kcs fiú magas'!C78</f>
        <v>0</v>
      </c>
      <c r="C12" s="65">
        <f>'56 kcs fiú magas'!B78</f>
        <v>0</v>
      </c>
      <c r="D12" s="66">
        <f>'56 kcs fiú magas'!L78</f>
        <v>0</v>
      </c>
    </row>
    <row r="13" spans="1:10">
      <c r="A13" s="64" t="s">
        <v>19</v>
      </c>
      <c r="B13" s="65">
        <f>'56 kcs fiú magas'!C86</f>
        <v>0</v>
      </c>
      <c r="C13" s="65">
        <f>'56 kcs fiú magas'!B86</f>
        <v>0</v>
      </c>
      <c r="D13" s="66">
        <f>'56 kcs fiú magas'!L86</f>
        <v>0</v>
      </c>
    </row>
    <row r="14" spans="1:10">
      <c r="A14" s="64" t="s">
        <v>20</v>
      </c>
      <c r="B14" s="65">
        <f>'56 kcs fiú magas'!C94</f>
        <v>0</v>
      </c>
      <c r="C14" s="65">
        <f>'56 kcs fiú magas'!B94</f>
        <v>0</v>
      </c>
      <c r="D14" s="66">
        <f>'56 kcs fiú magas'!L94</f>
        <v>0</v>
      </c>
    </row>
    <row r="15" spans="1:10">
      <c r="A15" s="64" t="s">
        <v>21</v>
      </c>
      <c r="B15" s="65">
        <f>'56 kcs fiú magas'!C102</f>
        <v>0</v>
      </c>
      <c r="C15" s="65">
        <f>'56 kcs fiú magas'!B102</f>
        <v>0</v>
      </c>
      <c r="D15" s="66">
        <f>'56 kcs fiú magas'!L102</f>
        <v>0</v>
      </c>
    </row>
    <row r="16" spans="1:10">
      <c r="A16" s="64" t="s">
        <v>22</v>
      </c>
      <c r="B16" s="65">
        <f>'56 kcs fiú magas'!C110</f>
        <v>0</v>
      </c>
      <c r="C16" s="65">
        <f>'56 kcs fiú magas'!B110</f>
        <v>0</v>
      </c>
      <c r="D16" s="66">
        <f>'56 kcs fiú magas'!L110</f>
        <v>0</v>
      </c>
    </row>
    <row r="17" spans="1:4">
      <c r="A17" s="64" t="s">
        <v>23</v>
      </c>
      <c r="B17" s="65">
        <f>'56 kcs fiú magas'!C118</f>
        <v>0</v>
      </c>
      <c r="C17" s="65">
        <v>0</v>
      </c>
      <c r="D17" s="66">
        <f>'56 kcs fiú magas'!L118</f>
        <v>0</v>
      </c>
    </row>
    <row r="18" spans="1:4">
      <c r="A18" s="64" t="s">
        <v>29</v>
      </c>
      <c r="B18" s="65">
        <f>'56 kcs fiú magas'!C126</f>
        <v>0</v>
      </c>
      <c r="C18" s="65">
        <f>'56 kcs fiú magas'!B126</f>
        <v>0</v>
      </c>
      <c r="D18" s="66">
        <f>'56 kcs fiú magas'!L126</f>
        <v>0</v>
      </c>
    </row>
    <row r="19" spans="1:4">
      <c r="A19" s="64" t="s">
        <v>30</v>
      </c>
      <c r="B19" s="65">
        <f>'56 kcs fiú magas'!C134</f>
        <v>0</v>
      </c>
      <c r="C19" s="65">
        <f>'56 kcs fiú magas'!B134</f>
        <v>0</v>
      </c>
      <c r="D19" s="66">
        <f>'56 kcs fiú magas'!L134</f>
        <v>0</v>
      </c>
    </row>
    <row r="20" spans="1:4">
      <c r="A20" s="64" t="s">
        <v>31</v>
      </c>
      <c r="B20" s="65">
        <f>'56 kcs fiú magas'!C142</f>
        <v>0</v>
      </c>
      <c r="C20" s="65">
        <f>'56 kcs fiú magas'!B142</f>
        <v>0</v>
      </c>
      <c r="D20" s="66">
        <f>'56 kcs fiú magas'!L142</f>
        <v>0</v>
      </c>
    </row>
    <row r="21" spans="1:4">
      <c r="A21" s="64" t="s">
        <v>32</v>
      </c>
      <c r="B21" s="65">
        <f>'56 kcs fiú magas'!C150</f>
        <v>0</v>
      </c>
      <c r="C21" s="65">
        <f>'56 kcs fiú magas'!B150</f>
        <v>0</v>
      </c>
      <c r="D21" s="66">
        <f>'56 kcs fiú magas'!L150</f>
        <v>0</v>
      </c>
    </row>
    <row r="22" spans="1:4">
      <c r="A22" s="64" t="s">
        <v>33</v>
      </c>
      <c r="B22" s="65">
        <f>'56 kcs fiú magas'!C158</f>
        <v>0</v>
      </c>
      <c r="C22" s="65">
        <f>'56 kcs fiú magas'!B158</f>
        <v>0</v>
      </c>
      <c r="D22" s="66">
        <f>'56 kcs fiú magas'!L158</f>
        <v>0</v>
      </c>
    </row>
    <row r="24" spans="1:4" ht="27.75" customHeight="1">
      <c r="B24" s="69" t="str">
        <f>Fedlap!A22</f>
        <v>Szekszárd</v>
      </c>
      <c r="C24" s="70">
        <f>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sortState ref="A2:D22">
    <sortCondition descending="1" ref="D3:D22"/>
  </sortState>
  <mergeCells count="1">
    <mergeCell ref="C1:D1"/>
  </mergeCells>
  <phoneticPr fontId="18" type="noConversion"/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opLeftCell="A2" zoomScaleNormal="100" zoomScalePageLayoutView="85" workbookViewId="0">
      <selection activeCell="B28" sqref="B28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38</v>
      </c>
      <c r="B1" s="139"/>
      <c r="C1" s="139" t="s">
        <v>40</v>
      </c>
      <c r="D1" s="139"/>
      <c r="E1" s="139" t="s">
        <v>42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6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95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5.5649999999999995</v>
      </c>
      <c r="M6" s="75"/>
      <c r="N6" s="76">
        <f>RANK(L6,'fiú távol sorrend'!$D$3:$D$22)</f>
        <v>1</v>
      </c>
      <c r="O6" s="77" t="s">
        <v>24</v>
      </c>
    </row>
    <row r="7" spans="1:15" ht="15">
      <c r="B7" s="57" t="s">
        <v>96</v>
      </c>
      <c r="C7" s="67">
        <v>2006</v>
      </c>
      <c r="D7" s="36">
        <v>4.9000000000000004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4.9000000000000004</v>
      </c>
      <c r="L7" s="78"/>
      <c r="M7" s="75"/>
      <c r="N7" s="79"/>
      <c r="O7" s="80"/>
    </row>
    <row r="8" spans="1:15" ht="15">
      <c r="B8" s="57" t="s">
        <v>97</v>
      </c>
      <c r="C8" s="67">
        <v>2005</v>
      </c>
      <c r="D8" s="36">
        <v>5.56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5.56</v>
      </c>
      <c r="L8" s="78"/>
      <c r="M8" s="75"/>
      <c r="N8" s="79"/>
      <c r="O8" s="80"/>
    </row>
    <row r="9" spans="1:15" ht="15">
      <c r="B9" s="57" t="s">
        <v>61</v>
      </c>
      <c r="C9" s="67">
        <v>2007</v>
      </c>
      <c r="D9" s="36">
        <v>5.97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5.97</v>
      </c>
      <c r="L9" s="78"/>
      <c r="M9" s="75"/>
      <c r="N9" s="79"/>
      <c r="O9" s="80"/>
    </row>
    <row r="10" spans="1:15" ht="15">
      <c r="B10" s="57" t="s">
        <v>98</v>
      </c>
      <c r="C10" s="67">
        <v>2007</v>
      </c>
      <c r="D10" s="36">
        <v>5.0199999999999996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5.0199999999999996</v>
      </c>
      <c r="L10" s="78"/>
      <c r="M10" s="75"/>
      <c r="N10" s="79"/>
      <c r="O10" s="80"/>
    </row>
    <row r="11" spans="1:15" ht="15">
      <c r="B11" s="57" t="s">
        <v>99</v>
      </c>
      <c r="C11" s="67">
        <v>2006</v>
      </c>
      <c r="D11" s="36">
        <v>5.71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5.71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92</v>
      </c>
      <c r="C14" s="18" t="s">
        <v>69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4.3</v>
      </c>
      <c r="M14" s="75"/>
      <c r="N14" s="76">
        <f>RANK(L14,'fiú távol sorrend'!$D$3:$D$22)</f>
        <v>6</v>
      </c>
      <c r="O14" s="77" t="s">
        <v>24</v>
      </c>
    </row>
    <row r="15" spans="1:15" ht="15">
      <c r="B15" s="61" t="s">
        <v>71</v>
      </c>
      <c r="C15" s="37">
        <v>2006</v>
      </c>
      <c r="D15" s="36">
        <v>4.3499999999999996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4.3499999999999996</v>
      </c>
      <c r="L15" s="78"/>
      <c r="M15" s="75"/>
      <c r="N15" s="79"/>
      <c r="O15" s="80"/>
    </row>
    <row r="16" spans="1:15" ht="15">
      <c r="B16" s="61" t="s">
        <v>74</v>
      </c>
      <c r="C16" s="37">
        <v>2006</v>
      </c>
      <c r="D16" s="36">
        <v>3.87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3.87</v>
      </c>
      <c r="L16" s="78"/>
      <c r="M16" s="75"/>
      <c r="N16" s="79"/>
      <c r="O16" s="80"/>
    </row>
    <row r="17" spans="1:19" ht="15">
      <c r="B17" s="61" t="s">
        <v>73</v>
      </c>
      <c r="C17" s="37">
        <v>2005</v>
      </c>
      <c r="D17" s="36">
        <v>4.62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4.62</v>
      </c>
      <c r="L17" s="78"/>
      <c r="M17" s="75"/>
      <c r="N17" s="79"/>
      <c r="O17" s="80"/>
    </row>
    <row r="18" spans="1:19" ht="15">
      <c r="B18" s="61" t="s">
        <v>75</v>
      </c>
      <c r="C18" s="37">
        <v>2005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0</v>
      </c>
      <c r="L18" s="78"/>
      <c r="M18" s="75"/>
      <c r="N18" s="79"/>
      <c r="O18" s="80"/>
    </row>
    <row r="19" spans="1:19" ht="15">
      <c r="B19" s="61" t="s">
        <v>72</v>
      </c>
      <c r="C19" s="37">
        <v>2006</v>
      </c>
      <c r="D19" s="36">
        <v>4.3600000000000003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4.3600000000000003</v>
      </c>
      <c r="L19" s="78"/>
      <c r="M19" s="75"/>
      <c r="N19" s="79"/>
      <c r="O19" s="80"/>
    </row>
    <row r="20" spans="1:19" ht="15">
      <c r="B20" s="60" t="s">
        <v>70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 t="s">
        <v>100</v>
      </c>
      <c r="C22" s="18" t="s">
        <v>56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5.16</v>
      </c>
      <c r="M22" s="75"/>
      <c r="N22" s="76">
        <f>RANK(L22,'fiú távol sorrend'!$D$3:$D$22)</f>
        <v>2</v>
      </c>
      <c r="O22" s="81" t="s">
        <v>24</v>
      </c>
    </row>
    <row r="23" spans="1:19" ht="15">
      <c r="B23" s="57" t="s">
        <v>101</v>
      </c>
      <c r="C23" s="35">
        <v>2008</v>
      </c>
      <c r="D23" s="36">
        <v>5.37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5.37</v>
      </c>
      <c r="L23" s="78"/>
      <c r="M23" s="75"/>
      <c r="N23" s="79"/>
      <c r="O23" s="80"/>
    </row>
    <row r="24" spans="1:19" ht="15">
      <c r="B24" s="57" t="s">
        <v>102</v>
      </c>
      <c r="C24" s="35">
        <v>2007</v>
      </c>
      <c r="D24" s="36">
        <v>4.63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4.63</v>
      </c>
      <c r="L24" s="78"/>
      <c r="M24" s="75"/>
      <c r="N24" s="79"/>
      <c r="O24" s="80"/>
    </row>
    <row r="25" spans="1:19" ht="15">
      <c r="B25" s="57" t="s">
        <v>103</v>
      </c>
      <c r="C25" s="35">
        <v>2006</v>
      </c>
      <c r="D25" s="36">
        <v>5.33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5.33</v>
      </c>
      <c r="L25" s="78"/>
      <c r="M25" s="75"/>
      <c r="N25" s="79"/>
      <c r="O25" s="80"/>
    </row>
    <row r="26" spans="1:19" ht="15">
      <c r="B26" s="57" t="s">
        <v>104</v>
      </c>
      <c r="C26" s="35">
        <v>2007</v>
      </c>
      <c r="D26" s="36">
        <v>5.03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5.03</v>
      </c>
      <c r="L26" s="78"/>
      <c r="M26" s="75"/>
      <c r="N26" s="79"/>
      <c r="O26" s="80"/>
    </row>
    <row r="27" spans="1:19" ht="15">
      <c r="B27" s="57" t="s">
        <v>105</v>
      </c>
      <c r="C27" s="35">
        <v>2008</v>
      </c>
      <c r="D27" s="36">
        <v>4.91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4.91</v>
      </c>
      <c r="L27" s="78"/>
      <c r="M27" s="75"/>
      <c r="N27" s="79"/>
      <c r="O27" s="80"/>
    </row>
    <row r="28" spans="1:19" ht="15">
      <c r="B28" s="60" t="s">
        <v>106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107</v>
      </c>
      <c r="C30" s="18" t="s">
        <v>57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4.95</v>
      </c>
      <c r="M30" s="75"/>
      <c r="N30" s="76">
        <f>RANK(L30,'fiú távol sorrend'!$D$3:$D$22)</f>
        <v>4</v>
      </c>
      <c r="O30" s="81" t="s">
        <v>24</v>
      </c>
      <c r="S30" s="38"/>
    </row>
    <row r="31" spans="1:19" ht="15">
      <c r="B31" s="57" t="s">
        <v>108</v>
      </c>
      <c r="C31" s="35">
        <v>2005</v>
      </c>
      <c r="D31" s="36">
        <v>5.38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5.38</v>
      </c>
      <c r="L31" s="78"/>
      <c r="M31" s="75"/>
      <c r="N31" s="79"/>
      <c r="O31" s="80"/>
    </row>
    <row r="32" spans="1:19" ht="15">
      <c r="B32" s="57" t="s">
        <v>109</v>
      </c>
      <c r="C32" s="35">
        <v>2005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0</v>
      </c>
      <c r="L32" s="78"/>
      <c r="M32" s="75"/>
      <c r="N32" s="79"/>
      <c r="O32" s="80"/>
    </row>
    <row r="33" spans="1:15" ht="15">
      <c r="B33" s="57" t="s">
        <v>110</v>
      </c>
      <c r="C33" s="35">
        <v>2006</v>
      </c>
      <c r="D33" s="36">
        <v>4.72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4.72</v>
      </c>
      <c r="L33" s="78"/>
      <c r="M33" s="75"/>
      <c r="N33" s="79"/>
      <c r="O33" s="80"/>
    </row>
    <row r="34" spans="1:15" ht="15">
      <c r="B34" s="57" t="s">
        <v>111</v>
      </c>
      <c r="C34" s="35">
        <v>2007</v>
      </c>
      <c r="D34" s="36">
        <v>4.97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4.97</v>
      </c>
      <c r="L34" s="78"/>
      <c r="M34" s="75"/>
      <c r="N34" s="79"/>
      <c r="O34" s="80"/>
    </row>
    <row r="35" spans="1:15" ht="15">
      <c r="B35" s="57" t="s">
        <v>112</v>
      </c>
      <c r="C35" s="35">
        <v>2007</v>
      </c>
      <c r="D35" s="36">
        <v>4.7300000000000004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4.7300000000000004</v>
      </c>
      <c r="L35" s="78"/>
      <c r="M35" s="75"/>
      <c r="N35" s="79"/>
      <c r="O35" s="80"/>
    </row>
    <row r="36" spans="1:15" ht="15">
      <c r="B36" s="60" t="s">
        <v>113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91</v>
      </c>
      <c r="C38" s="18" t="s">
        <v>56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5.0074999999999994</v>
      </c>
      <c r="M38" s="75"/>
      <c r="N38" s="76">
        <f>RANK(L38,'fiú távol sorrend'!$D$3:$D$22)</f>
        <v>3</v>
      </c>
      <c r="O38" s="81" t="s">
        <v>24</v>
      </c>
    </row>
    <row r="39" spans="1:15" ht="15">
      <c r="B39" s="57" t="s">
        <v>114</v>
      </c>
      <c r="C39" s="35">
        <v>2008</v>
      </c>
      <c r="D39" s="36">
        <v>4.88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4.88</v>
      </c>
      <c r="L39" s="78"/>
      <c r="M39" s="75"/>
      <c r="N39" s="79"/>
      <c r="O39" s="80"/>
    </row>
    <row r="40" spans="1:15" ht="15">
      <c r="B40" s="57" t="s">
        <v>76</v>
      </c>
      <c r="C40" s="35">
        <v>2009</v>
      </c>
      <c r="D40" s="36">
        <v>5.23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5.23</v>
      </c>
      <c r="L40" s="78"/>
      <c r="M40" s="75"/>
      <c r="N40" s="79"/>
      <c r="O40" s="80"/>
    </row>
    <row r="41" spans="1:15" ht="15">
      <c r="B41" s="57" t="s">
        <v>115</v>
      </c>
      <c r="C41" s="35">
        <v>2008</v>
      </c>
      <c r="D41" s="36">
        <v>4.88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4.88</v>
      </c>
      <c r="L41" s="78"/>
      <c r="M41" s="75"/>
      <c r="N41" s="79"/>
      <c r="O41" s="80"/>
    </row>
    <row r="42" spans="1:15" ht="15">
      <c r="B42" s="57" t="s">
        <v>80</v>
      </c>
      <c r="C42" s="35">
        <v>2008</v>
      </c>
      <c r="D42" s="36">
        <v>5.04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5.04</v>
      </c>
      <c r="L42" s="78"/>
      <c r="M42" s="75"/>
      <c r="N42" s="79"/>
      <c r="O42" s="80"/>
    </row>
    <row r="43" spans="1:15" ht="15">
      <c r="B43" s="57" t="s">
        <v>116</v>
      </c>
      <c r="C43" s="35">
        <v>2008</v>
      </c>
      <c r="D43" s="36">
        <v>4.62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4.62</v>
      </c>
      <c r="L43" s="78"/>
      <c r="M43" s="75"/>
      <c r="N43" s="79"/>
      <c r="O43" s="80"/>
    </row>
    <row r="44" spans="1:15" ht="15">
      <c r="B44" s="60" t="s">
        <v>81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 t="s">
        <v>117</v>
      </c>
      <c r="C46" s="18" t="s">
        <v>56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4.7750000000000004</v>
      </c>
      <c r="M46" s="75"/>
      <c r="N46" s="76">
        <f>RANK(L46,'fiú távol sorrend'!$D$3:$D$22)</f>
        <v>5</v>
      </c>
      <c r="O46" s="81" t="s">
        <v>24</v>
      </c>
    </row>
    <row r="47" spans="1:15" ht="15">
      <c r="B47" s="57" t="s">
        <v>118</v>
      </c>
      <c r="C47" s="35">
        <v>2006</v>
      </c>
      <c r="D47" s="36">
        <v>4.99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4.99</v>
      </c>
      <c r="L47" s="78"/>
      <c r="M47" s="75"/>
      <c r="N47" s="79"/>
      <c r="O47" s="80"/>
    </row>
    <row r="48" spans="1:15" ht="15">
      <c r="B48" s="57" t="s">
        <v>119</v>
      </c>
      <c r="C48" s="35">
        <v>2006</v>
      </c>
      <c r="D48" s="36">
        <v>4.6900000000000004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4.6900000000000004</v>
      </c>
      <c r="L48" s="78"/>
      <c r="M48" s="75"/>
      <c r="N48" s="79"/>
      <c r="O48" s="80"/>
    </row>
    <row r="49" spans="1:15" ht="15">
      <c r="B49" s="57" t="s">
        <v>120</v>
      </c>
      <c r="C49" s="35">
        <v>2006</v>
      </c>
      <c r="D49" s="36">
        <v>4.8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4.8</v>
      </c>
      <c r="L49" s="78"/>
      <c r="M49" s="75"/>
      <c r="N49" s="79"/>
      <c r="O49" s="80"/>
    </row>
    <row r="50" spans="1:15" ht="15">
      <c r="B50" s="57" t="s">
        <v>121</v>
      </c>
      <c r="C50" s="35">
        <v>2005</v>
      </c>
      <c r="D50" s="36">
        <v>4.62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4.62</v>
      </c>
      <c r="L50" s="78"/>
      <c r="M50" s="75"/>
      <c r="N50" s="79"/>
      <c r="O50" s="80"/>
    </row>
    <row r="51" spans="1:15" ht="15">
      <c r="B51" s="57" t="s">
        <v>122</v>
      </c>
      <c r="C51" s="35">
        <v>2006</v>
      </c>
      <c r="D51" s="36">
        <v>4.58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4.58</v>
      </c>
      <c r="L51" s="78"/>
      <c r="M51" s="75"/>
      <c r="N51" s="79"/>
      <c r="O51" s="80"/>
    </row>
    <row r="52" spans="1:15" ht="15">
      <c r="B52" s="60" t="s">
        <v>106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RANK(L54,'fiú távol sorrend'!$D$3:$D$22)</f>
        <v>7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RANK(L62,'fiú távol sorrend'!$D$3:$D$22)</f>
        <v>7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RANK(L70,'fiú távol sorrend'!$D$3:$D$22)</f>
        <v>7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RANK(L78,'fiú távol sorrend'!$D$3:$D$22)</f>
        <v>7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RANK(L86,'fiú távol sorrend'!$D$3:$D$22)</f>
        <v>7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RANK(L94,'fiú távol sorrend'!$D$3:$D$22)</f>
        <v>7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RANK(L102,'fiú távol sorrend'!$D$3:$D$22)</f>
        <v>7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RANK(L110,'fiú távol sorrend'!$D$3:$D$22)</f>
        <v>7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RANK(L118,'fiú távol sorrend'!$D$3:$D$22)</f>
        <v>7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RANK(L126,'fiú távol sorrend'!$D$3:$D$22)</f>
        <v>7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RANK(L134,'fiú távol sorrend'!$D$3:$D$22)</f>
        <v>7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RANK(L142,'fiú távol sorrend'!$D$3:$D$22)</f>
        <v>7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RANK(L150,'fiú távol sorrend'!$D$3:$D$22)</f>
        <v>7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RANK(L158,'fiú távol sorrend'!$D$3:$D$22)</f>
        <v>7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138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137" priority="2" operator="between">
      <formula>2003</formula>
      <formula>2008</formula>
    </cfRule>
  </conditionalFormatting>
  <conditionalFormatting sqref="C12:I14 C20:I22 C28:I30 C36:I38 C44:I46 C52:I54 C60:I62 C68:I70">
    <cfRule type="cellIs" dxfId="136" priority="15" operator="between">
      <formula>2002</formula>
      <formula>2007</formula>
    </cfRule>
  </conditionalFormatting>
  <conditionalFormatting sqref="C76:I78">
    <cfRule type="cellIs" dxfId="135" priority="14" operator="between">
      <formula>2002</formula>
      <formula>2007</formula>
    </cfRule>
  </conditionalFormatting>
  <conditionalFormatting sqref="C84:I86">
    <cfRule type="cellIs" dxfId="134" priority="13" operator="between">
      <formula>2002</formula>
      <formula>2007</formula>
    </cfRule>
  </conditionalFormatting>
  <conditionalFormatting sqref="C92:I94">
    <cfRule type="cellIs" dxfId="133" priority="12" operator="between">
      <formula>2002</formula>
      <formula>2007</formula>
    </cfRule>
  </conditionalFormatting>
  <conditionalFormatting sqref="C100:I102">
    <cfRule type="cellIs" dxfId="132" priority="11" operator="between">
      <formula>2002</formula>
      <formula>2007</formula>
    </cfRule>
  </conditionalFormatting>
  <conditionalFormatting sqref="C108:I110">
    <cfRule type="cellIs" dxfId="131" priority="10" operator="between">
      <formula>2002</formula>
      <formula>2007</formula>
    </cfRule>
  </conditionalFormatting>
  <conditionalFormatting sqref="C116:I118">
    <cfRule type="cellIs" dxfId="130" priority="9" operator="between">
      <formula>2002</formula>
      <formula>2007</formula>
    </cfRule>
  </conditionalFormatting>
  <conditionalFormatting sqref="C124:I126">
    <cfRule type="cellIs" dxfId="129" priority="8" operator="between">
      <formula>2002</formula>
      <formula>2007</formula>
    </cfRule>
  </conditionalFormatting>
  <conditionalFormatting sqref="C132:I134">
    <cfRule type="cellIs" dxfId="128" priority="7" operator="between">
      <formula>2002</formula>
      <formula>2007</formula>
    </cfRule>
  </conditionalFormatting>
  <conditionalFormatting sqref="C140:I142">
    <cfRule type="cellIs" dxfId="127" priority="6" operator="between">
      <formula>2002</formula>
      <formula>2007</formula>
    </cfRule>
  </conditionalFormatting>
  <conditionalFormatting sqref="C148:I150">
    <cfRule type="cellIs" dxfId="126" priority="5" operator="between">
      <formula>2002</formula>
      <formula>2007</formula>
    </cfRule>
  </conditionalFormatting>
  <conditionalFormatting sqref="C156:I158">
    <cfRule type="cellIs" dxfId="125" priority="4" operator="between">
      <formula>2002</formula>
      <formula>2007</formula>
    </cfRule>
  </conditionalFormatting>
  <conditionalFormatting sqref="C164:I248">
    <cfRule type="cellIs" dxfId="124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AF7814-DB46-47DC-9B3B-11B69ECD1925}">
          <x14:formula1>
            <xm:f>'fiú távol sorrend'!$H$3:$H$10</xm:f>
          </x14:formula1>
          <xm:sqref>E1:O1</xm:sqref>
        </x14:dataValidation>
        <x14:dataValidation type="list" allowBlank="1" showInputMessage="1" showErrorMessage="1" xr:uid="{182A30D6-F6A1-47BD-B989-CFC8018AEF9D}">
          <x14:formula1>
            <xm:f>'fiú távol sorrend'!$J$3:$J$4</xm:f>
          </x14:formula1>
          <xm:sqref>A1:B1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9"/>
  <sheetViews>
    <sheetView zoomScaleNormal="100" workbookViewId="0">
      <selection activeCell="D3" sqref="D3:D8"/>
    </sheetView>
  </sheetViews>
  <sheetFormatPr defaultRowHeight="12.75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'56 kcs fiú távol'!A1:M1</f>
        <v>Fiú</v>
      </c>
      <c r="B1" s="72" t="str">
        <f>'56 kcs fiú távol'!C1</f>
        <v>V-VI.</v>
      </c>
      <c r="C1" s="140" t="str">
        <f>'56 kcs fiú távol'!E1</f>
        <v>Távolugrás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'56 kcs fiú távol'!C6</f>
        <v>Bonyhád</v>
      </c>
      <c r="C3" s="65" t="str">
        <f>'56 kcs fiú távol'!B6</f>
        <v>Bonyhádi Petőfi Sándor Evangélikus Gimnázium, Kollégium, Általános Iskola és Alapfokú Művészeti Iskola</v>
      </c>
      <c r="D3" s="87">
        <f>'56 kcs fiú távol'!L6</f>
        <v>5.5649999999999995</v>
      </c>
      <c r="H3" t="s">
        <v>43</v>
      </c>
      <c r="J3" t="s">
        <v>38</v>
      </c>
    </row>
    <row r="4" spans="1:10">
      <c r="A4" s="64" t="s">
        <v>2</v>
      </c>
      <c r="B4" s="65" t="str">
        <f>'56 kcs fiú távol'!C22</f>
        <v>Szekszárd</v>
      </c>
      <c r="C4" s="65" t="str">
        <f>'56 kcs fiú távol'!B22</f>
        <v>Tolna Megyei SZC Ady Endre Technikum és Kollégium A</v>
      </c>
      <c r="D4" s="87">
        <f>'56 kcs fiú távol'!L22</f>
        <v>5.16</v>
      </c>
      <c r="H4" t="s">
        <v>42</v>
      </c>
      <c r="J4" t="s">
        <v>39</v>
      </c>
    </row>
    <row r="5" spans="1:10">
      <c r="A5" s="64" t="s">
        <v>4</v>
      </c>
      <c r="B5" s="65" t="str">
        <f>'56 kcs fiú távol'!C38</f>
        <v>Szekszárd</v>
      </c>
      <c r="C5" s="65" t="str">
        <f>'56 kcs fiú távol'!B38</f>
        <v>Szekszárdi Garay János Gimnázium</v>
      </c>
      <c r="D5" s="87">
        <f>'56 kcs fiú távol'!L38</f>
        <v>5.0074999999999994</v>
      </c>
      <c r="H5" t="s">
        <v>47</v>
      </c>
    </row>
    <row r="6" spans="1:10">
      <c r="A6" s="64" t="s">
        <v>3</v>
      </c>
      <c r="B6" s="65" t="str">
        <f>'56 kcs fiú távol'!C30</f>
        <v>Bonyhád</v>
      </c>
      <c r="C6" s="65" t="str">
        <f>'56 kcs fiú távol'!B30</f>
        <v>Bonyhádi Általános Iskola, Gimnázium és Alapfokú Művészeti Iskola</v>
      </c>
      <c r="D6" s="87">
        <f>'56 kcs fiú távol'!L30</f>
        <v>4.95</v>
      </c>
      <c r="H6" t="s">
        <v>45</v>
      </c>
    </row>
    <row r="7" spans="1:10">
      <c r="A7" s="64" t="s">
        <v>5</v>
      </c>
      <c r="B7" s="65" t="str">
        <f>'56 kcs fiú távol'!C46</f>
        <v>Szekszárd</v>
      </c>
      <c r="C7" s="65" t="str">
        <f>'56 kcs fiú távol'!B46</f>
        <v>Tolna Megyei SZC Ady Endre Technikum és Kollégium B</v>
      </c>
      <c r="D7" s="87">
        <f>'56 kcs fiú távol'!L46</f>
        <v>4.7750000000000004</v>
      </c>
      <c r="H7" t="s">
        <v>46</v>
      </c>
    </row>
    <row r="8" spans="1:10">
      <c r="A8" s="64" t="s">
        <v>1</v>
      </c>
      <c r="B8" s="65" t="str">
        <f>'56 kcs fiú távol'!C14</f>
        <v>Tolna</v>
      </c>
      <c r="C8" s="65" t="str">
        <f>'56 kcs fiú távol'!B14</f>
        <v>Tolnai Szent István Katolikus Gimnázium</v>
      </c>
      <c r="D8" s="87">
        <f>'56 kcs fiú távol'!L14</f>
        <v>4.3</v>
      </c>
      <c r="H8" t="s">
        <v>48</v>
      </c>
    </row>
    <row r="9" spans="1:10">
      <c r="A9" s="64" t="s">
        <v>6</v>
      </c>
      <c r="B9" s="65">
        <f>'56 kcs fiú távol'!C54</f>
        <v>0</v>
      </c>
      <c r="C9" s="65">
        <f>'56 kcs fiú távol'!B54</f>
        <v>0</v>
      </c>
      <c r="D9" s="66">
        <f>'56 kcs fiú távol'!L54</f>
        <v>0</v>
      </c>
      <c r="H9" t="s">
        <v>49</v>
      </c>
    </row>
    <row r="10" spans="1:10">
      <c r="A10" s="64" t="s">
        <v>7</v>
      </c>
      <c r="B10" s="65">
        <f>'56 kcs fiú távol'!C62</f>
        <v>0</v>
      </c>
      <c r="C10" s="65">
        <f>'56 kcs fiú távol'!B62</f>
        <v>0</v>
      </c>
      <c r="D10" s="66">
        <f>'56 kcs fiú távol'!L62</f>
        <v>0</v>
      </c>
      <c r="H10" t="s">
        <v>50</v>
      </c>
    </row>
    <row r="11" spans="1:10">
      <c r="A11" s="64" t="s">
        <v>17</v>
      </c>
      <c r="B11" s="65">
        <f>'56 kcs fiú távol'!C70</f>
        <v>0</v>
      </c>
      <c r="C11" s="65">
        <f>'56 kcs fiú távol'!B70</f>
        <v>0</v>
      </c>
      <c r="D11" s="66">
        <f>'56 kcs fiú távol'!L70</f>
        <v>0</v>
      </c>
    </row>
    <row r="12" spans="1:10">
      <c r="A12" s="64" t="s">
        <v>18</v>
      </c>
      <c r="B12" s="65">
        <f>'56 kcs fiú távol'!C78</f>
        <v>0</v>
      </c>
      <c r="C12" s="65">
        <f>'56 kcs fiú távol'!B78</f>
        <v>0</v>
      </c>
      <c r="D12" s="66">
        <f>'56 kcs fiú távol'!L78</f>
        <v>0</v>
      </c>
    </row>
    <row r="13" spans="1:10">
      <c r="A13" s="64" t="s">
        <v>19</v>
      </c>
      <c r="B13" s="65">
        <f>'56 kcs fiú távol'!C86</f>
        <v>0</v>
      </c>
      <c r="C13" s="65">
        <f>'56 kcs fiú távol'!B86</f>
        <v>0</v>
      </c>
      <c r="D13" s="66">
        <f>'56 kcs fiú távol'!L86</f>
        <v>0</v>
      </c>
    </row>
    <row r="14" spans="1:10">
      <c r="A14" s="64" t="s">
        <v>20</v>
      </c>
      <c r="B14" s="65">
        <f>'56 kcs fiú távol'!C94</f>
        <v>0</v>
      </c>
      <c r="C14" s="65">
        <f>'56 kcs fiú távol'!B94</f>
        <v>0</v>
      </c>
      <c r="D14" s="66">
        <f>'56 kcs fiú távol'!L94</f>
        <v>0</v>
      </c>
    </row>
    <row r="15" spans="1:10">
      <c r="A15" s="64" t="s">
        <v>21</v>
      </c>
      <c r="B15" s="65">
        <f>'56 kcs fiú távol'!C102</f>
        <v>0</v>
      </c>
      <c r="C15" s="65">
        <f>'56 kcs fiú távol'!B102</f>
        <v>0</v>
      </c>
      <c r="D15" s="66">
        <f>'56 kcs fiú távol'!L102</f>
        <v>0</v>
      </c>
    </row>
    <row r="16" spans="1:10">
      <c r="A16" s="64" t="s">
        <v>22</v>
      </c>
      <c r="B16" s="65">
        <f>'56 kcs fiú távol'!C110</f>
        <v>0</v>
      </c>
      <c r="C16" s="65">
        <f>'56 kcs fiú távol'!B110</f>
        <v>0</v>
      </c>
      <c r="D16" s="66">
        <f>'56 kcs fiú távol'!L110</f>
        <v>0</v>
      </c>
    </row>
    <row r="17" spans="1:4">
      <c r="A17" s="64" t="s">
        <v>23</v>
      </c>
      <c r="B17" s="65">
        <f>'56 kcs fiú távol'!C118</f>
        <v>0</v>
      </c>
      <c r="C17" s="65">
        <v>0</v>
      </c>
      <c r="D17" s="66">
        <f>'56 kcs fiú távol'!L118</f>
        <v>0</v>
      </c>
    </row>
    <row r="18" spans="1:4">
      <c r="A18" s="64" t="s">
        <v>29</v>
      </c>
      <c r="B18" s="65">
        <f>'56 kcs fiú távol'!C126</f>
        <v>0</v>
      </c>
      <c r="C18" s="65">
        <f>'56 kcs fiú távol'!B126</f>
        <v>0</v>
      </c>
      <c r="D18" s="66">
        <f>'56 kcs fiú távol'!L126</f>
        <v>0</v>
      </c>
    </row>
    <row r="19" spans="1:4">
      <c r="A19" s="64" t="s">
        <v>30</v>
      </c>
      <c r="B19" s="65">
        <f>'56 kcs fiú távol'!C134</f>
        <v>0</v>
      </c>
      <c r="C19" s="65">
        <f>'56 kcs fiú távol'!B134</f>
        <v>0</v>
      </c>
      <c r="D19" s="66">
        <f>'56 kcs fiú távol'!L134</f>
        <v>0</v>
      </c>
    </row>
    <row r="20" spans="1:4">
      <c r="A20" s="64" t="s">
        <v>31</v>
      </c>
      <c r="B20" s="65">
        <f>'56 kcs fiú távol'!C142</f>
        <v>0</v>
      </c>
      <c r="C20" s="65">
        <f>'56 kcs fiú távol'!B142</f>
        <v>0</v>
      </c>
      <c r="D20" s="66">
        <f>'56 kcs fiú távol'!L142</f>
        <v>0</v>
      </c>
    </row>
    <row r="21" spans="1:4">
      <c r="A21" s="64" t="s">
        <v>32</v>
      </c>
      <c r="B21" s="65">
        <f>'56 kcs fiú távol'!C150</f>
        <v>0</v>
      </c>
      <c r="C21" s="65">
        <f>'56 kcs fiú távol'!B150</f>
        <v>0</v>
      </c>
      <c r="D21" s="66">
        <f>'56 kcs fiú távol'!L150</f>
        <v>0</v>
      </c>
    </row>
    <row r="22" spans="1:4">
      <c r="A22" s="64" t="s">
        <v>33</v>
      </c>
      <c r="B22" s="65">
        <f>'56 kcs fiú távol'!C158</f>
        <v>0</v>
      </c>
      <c r="C22" s="65">
        <f>'56 kcs fiú távol'!B158</f>
        <v>0</v>
      </c>
      <c r="D22" s="66">
        <f>'56 kcs fiú távol'!L158</f>
        <v>0</v>
      </c>
    </row>
    <row r="24" spans="1:4" ht="27.75" customHeight="1">
      <c r="B24" s="69" t="str">
        <f>[1]Fedlap!A22</f>
        <v>Szekszárd</v>
      </c>
      <c r="C24" s="70">
        <f>[1]Fedlap!A25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mergeCells count="1">
    <mergeCell ref="C1:D1"/>
  </mergeCells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zoomScaleNormal="100" zoomScalePageLayoutView="85" workbookViewId="0">
      <selection sqref="A1:XFD1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38</v>
      </c>
      <c r="B1" s="139"/>
      <c r="C1" s="139" t="s">
        <v>40</v>
      </c>
      <c r="D1" s="139"/>
      <c r="E1" s="139" t="s">
        <v>45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95</v>
      </c>
      <c r="C6" s="18" t="s">
        <v>57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10.1775</v>
      </c>
      <c r="M6" s="75"/>
      <c r="N6" s="76">
        <f>RANK(L6,'[2]fiú súly sorrend'!$D$3:$D$22)</f>
        <v>3</v>
      </c>
      <c r="O6" s="77" t="s">
        <v>24</v>
      </c>
    </row>
    <row r="7" spans="1:15" ht="15">
      <c r="B7" s="57" t="s">
        <v>123</v>
      </c>
      <c r="C7" s="67">
        <v>2006</v>
      </c>
      <c r="D7" s="36">
        <v>10.56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10.56</v>
      </c>
      <c r="L7" s="78"/>
      <c r="M7" s="75"/>
      <c r="N7" s="79"/>
      <c r="O7" s="80"/>
    </row>
    <row r="8" spans="1:15" ht="15">
      <c r="B8" s="57" t="s">
        <v>124</v>
      </c>
      <c r="C8" s="67">
        <v>2005</v>
      </c>
      <c r="D8" s="36">
        <v>11.1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11.1</v>
      </c>
      <c r="L8" s="78"/>
      <c r="M8" s="75"/>
      <c r="N8" s="79"/>
      <c r="O8" s="80"/>
    </row>
    <row r="9" spans="1:15" ht="15">
      <c r="B9" s="57" t="s">
        <v>125</v>
      </c>
      <c r="C9" s="67">
        <v>2006</v>
      </c>
      <c r="D9" s="36">
        <v>10.220000000000001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10.220000000000001</v>
      </c>
      <c r="L9" s="78"/>
      <c r="M9" s="75"/>
      <c r="N9" s="79"/>
      <c r="O9" s="80"/>
    </row>
    <row r="10" spans="1:15" ht="15">
      <c r="B10" s="57" t="s">
        <v>126</v>
      </c>
      <c r="C10" s="67">
        <v>2008</v>
      </c>
      <c r="D10" s="36">
        <v>8.83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8.83</v>
      </c>
      <c r="L10" s="78"/>
      <c r="M10" s="75"/>
      <c r="N10" s="79"/>
      <c r="O10" s="80"/>
    </row>
    <row r="11" spans="1:15" ht="15">
      <c r="B11" s="57" t="s">
        <v>127</v>
      </c>
      <c r="C11" s="67">
        <v>2005</v>
      </c>
      <c r="D11" s="36">
        <v>8.17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8.17</v>
      </c>
      <c r="L11" s="78"/>
      <c r="M11" s="75"/>
      <c r="N11" s="79"/>
      <c r="O11" s="80"/>
    </row>
    <row r="12" spans="1:15" ht="15">
      <c r="B12" s="60" t="s">
        <v>58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26.25" thickBot="1">
      <c r="A14" s="33" t="s">
        <v>1</v>
      </c>
      <c r="B14" s="59" t="s">
        <v>128</v>
      </c>
      <c r="C14" s="18" t="s">
        <v>129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10.487499999999999</v>
      </c>
      <c r="M14" s="75"/>
      <c r="N14" s="76">
        <f>RANK(L14,'[2]fiú súly sorrend'!$D$3:$D$22)</f>
        <v>2</v>
      </c>
      <c r="O14" s="77" t="s">
        <v>24</v>
      </c>
    </row>
    <row r="15" spans="1:15" ht="15">
      <c r="B15" s="61" t="s">
        <v>130</v>
      </c>
      <c r="C15" s="37">
        <v>2007</v>
      </c>
      <c r="D15" s="36">
        <v>12.2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12.2</v>
      </c>
      <c r="L15" s="78"/>
      <c r="M15" s="75"/>
      <c r="N15" s="79"/>
      <c r="O15" s="80"/>
    </row>
    <row r="16" spans="1:15" ht="15">
      <c r="B16" s="61" t="s">
        <v>131</v>
      </c>
      <c r="C16" s="37">
        <v>2007</v>
      </c>
      <c r="D16" s="36">
        <v>8.91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8.91</v>
      </c>
      <c r="L16" s="78"/>
      <c r="M16" s="75"/>
      <c r="N16" s="79"/>
      <c r="O16" s="80"/>
    </row>
    <row r="17" spans="1:19" ht="15">
      <c r="B17" s="61" t="s">
        <v>132</v>
      </c>
      <c r="C17" s="37">
        <v>2004</v>
      </c>
      <c r="D17" s="36">
        <v>11.72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11.72</v>
      </c>
      <c r="L17" s="78"/>
      <c r="M17" s="75"/>
      <c r="N17" s="79"/>
      <c r="O17" s="80"/>
    </row>
    <row r="18" spans="1:19" ht="15">
      <c r="B18" s="61" t="s">
        <v>133</v>
      </c>
      <c r="C18" s="37">
        <v>2005</v>
      </c>
      <c r="D18" s="36">
        <v>9.1199999999999992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9.1199999999999992</v>
      </c>
      <c r="L18" s="78"/>
      <c r="M18" s="75"/>
      <c r="N18" s="79"/>
      <c r="O18" s="80"/>
    </row>
    <row r="19" spans="1:19" ht="15">
      <c r="B19" s="61"/>
      <c r="C19" s="37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0</v>
      </c>
      <c r="L19" s="78"/>
      <c r="M19" s="75"/>
      <c r="N19" s="79"/>
      <c r="O19" s="80"/>
    </row>
    <row r="20" spans="1:19" ht="15">
      <c r="B20" s="60" t="s">
        <v>134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 t="s">
        <v>107</v>
      </c>
      <c r="C22" s="18" t="s">
        <v>57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6.5549999999999997</v>
      </c>
      <c r="M22" s="75"/>
      <c r="N22" s="76">
        <f>RANK(L22,'[2]fiú súly sorrend'!$D$3:$D$22)</f>
        <v>7</v>
      </c>
      <c r="O22" s="81" t="s">
        <v>24</v>
      </c>
    </row>
    <row r="23" spans="1:19" ht="15">
      <c r="B23" s="57" t="s">
        <v>108</v>
      </c>
      <c r="C23" s="35">
        <v>2005</v>
      </c>
      <c r="D23" s="36">
        <v>8.7200000000000006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8.7200000000000006</v>
      </c>
      <c r="L23" s="78"/>
      <c r="M23" s="75"/>
      <c r="N23" s="79"/>
      <c r="O23" s="80"/>
    </row>
    <row r="24" spans="1:19" ht="15">
      <c r="C24" s="35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0</v>
      </c>
      <c r="L24" s="78"/>
      <c r="M24" s="75"/>
      <c r="N24" s="79"/>
      <c r="O24" s="80"/>
    </row>
    <row r="25" spans="1:19" ht="15">
      <c r="B25" s="57" t="s">
        <v>110</v>
      </c>
      <c r="C25" s="35">
        <v>2006</v>
      </c>
      <c r="D25" s="36">
        <v>6.3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6.3</v>
      </c>
      <c r="L25" s="78"/>
      <c r="M25" s="75"/>
      <c r="N25" s="79"/>
      <c r="O25" s="80"/>
    </row>
    <row r="26" spans="1:19" ht="15">
      <c r="B26" s="57" t="s">
        <v>111</v>
      </c>
      <c r="C26" s="35">
        <v>2007</v>
      </c>
      <c r="D26" s="36">
        <v>5.17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5.17</v>
      </c>
      <c r="L26" s="78"/>
      <c r="M26" s="75"/>
      <c r="N26" s="79"/>
      <c r="O26" s="80"/>
    </row>
    <row r="27" spans="1:19" ht="15">
      <c r="B27" s="57" t="s">
        <v>112</v>
      </c>
      <c r="C27" s="35">
        <v>2007</v>
      </c>
      <c r="D27" s="36">
        <v>6.03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6.03</v>
      </c>
      <c r="L27" s="78"/>
      <c r="M27" s="75"/>
      <c r="N27" s="79"/>
      <c r="O27" s="80"/>
    </row>
    <row r="28" spans="1:19" ht="15">
      <c r="B28" s="60" t="s">
        <v>113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26.25" thickBot="1">
      <c r="A30" s="33" t="s">
        <v>3</v>
      </c>
      <c r="B30" s="62" t="s">
        <v>135</v>
      </c>
      <c r="C30" s="18" t="s">
        <v>56</v>
      </c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10.1525</v>
      </c>
      <c r="M30" s="75"/>
      <c r="N30" s="76">
        <f>RANK(L30,'[2]fiú súly sorrend'!$D$3:$D$22)</f>
        <v>4</v>
      </c>
      <c r="O30" s="81" t="s">
        <v>24</v>
      </c>
      <c r="S30" s="38"/>
    </row>
    <row r="31" spans="1:19" ht="15">
      <c r="B31" s="57" t="s">
        <v>136</v>
      </c>
      <c r="C31" s="35">
        <v>2004</v>
      </c>
      <c r="D31" s="36">
        <v>10.11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10.11</v>
      </c>
      <c r="L31" s="78"/>
      <c r="M31" s="75"/>
      <c r="N31" s="79"/>
      <c r="O31" s="80"/>
    </row>
    <row r="32" spans="1:19" ht="15">
      <c r="B32" s="57" t="s">
        <v>137</v>
      </c>
      <c r="C32" s="35">
        <v>2005</v>
      </c>
      <c r="D32" s="36">
        <v>9.82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9.82</v>
      </c>
      <c r="L32" s="78"/>
      <c r="M32" s="75"/>
      <c r="N32" s="79"/>
      <c r="O32" s="80"/>
    </row>
    <row r="33" spans="1:15" ht="15">
      <c r="B33" s="57" t="s">
        <v>138</v>
      </c>
      <c r="C33" s="35">
        <v>2006</v>
      </c>
      <c r="D33" s="36">
        <v>10.93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10.93</v>
      </c>
      <c r="L33" s="78"/>
      <c r="M33" s="75"/>
      <c r="N33" s="79"/>
      <c r="O33" s="80"/>
    </row>
    <row r="34" spans="1:15" ht="15">
      <c r="B34" s="57" t="s">
        <v>139</v>
      </c>
      <c r="C34" s="35">
        <v>2005</v>
      </c>
      <c r="D34" s="36">
        <v>9.4600000000000009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9.4600000000000009</v>
      </c>
      <c r="L34" s="78"/>
      <c r="M34" s="75"/>
      <c r="N34" s="79"/>
      <c r="O34" s="80"/>
    </row>
    <row r="35" spans="1:15" ht="15">
      <c r="B35" s="57" t="s">
        <v>140</v>
      </c>
      <c r="C35" s="35">
        <v>2004</v>
      </c>
      <c r="D35" s="36">
        <v>9.75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9.75</v>
      </c>
      <c r="L35" s="78"/>
      <c r="M35" s="75"/>
      <c r="N35" s="79"/>
      <c r="O35" s="80"/>
    </row>
    <row r="36" spans="1:15" ht="15">
      <c r="B36" s="60" t="s">
        <v>141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142</v>
      </c>
      <c r="C38" s="18" t="s">
        <v>56</v>
      </c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9.4</v>
      </c>
      <c r="M38" s="75"/>
      <c r="N38" s="76">
        <f>RANK(L38,'[2]fiú súly sorrend'!$D$3:$D$22)</f>
        <v>5</v>
      </c>
      <c r="O38" s="81" t="s">
        <v>24</v>
      </c>
    </row>
    <row r="39" spans="1:15" ht="15">
      <c r="B39" s="57" t="s">
        <v>143</v>
      </c>
      <c r="C39" s="35">
        <v>2006</v>
      </c>
      <c r="D39" s="36">
        <v>9.18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9.18</v>
      </c>
      <c r="L39" s="78"/>
      <c r="M39" s="75"/>
      <c r="N39" s="79"/>
      <c r="O39" s="80"/>
    </row>
    <row r="40" spans="1:15" ht="15">
      <c r="B40" s="57" t="s">
        <v>144</v>
      </c>
      <c r="C40" s="35">
        <v>2005</v>
      </c>
      <c r="D40" s="36">
        <v>9.73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9.73</v>
      </c>
      <c r="L40" s="78"/>
      <c r="M40" s="75"/>
      <c r="N40" s="79"/>
      <c r="O40" s="80"/>
    </row>
    <row r="41" spans="1:15" ht="15">
      <c r="B41" s="57" t="s">
        <v>145</v>
      </c>
      <c r="C41" s="35">
        <v>2006</v>
      </c>
      <c r="D41" s="36">
        <v>9.66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9.66</v>
      </c>
      <c r="L41" s="78"/>
      <c r="M41" s="75"/>
      <c r="N41" s="79"/>
      <c r="O41" s="80"/>
    </row>
    <row r="42" spans="1:15" ht="15">
      <c r="B42" s="57" t="s">
        <v>146</v>
      </c>
      <c r="C42" s="35">
        <v>2004</v>
      </c>
      <c r="D42" s="36">
        <v>8.24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8.24</v>
      </c>
      <c r="L42" s="78"/>
      <c r="M42" s="75"/>
      <c r="N42" s="79"/>
      <c r="O42" s="80"/>
    </row>
    <row r="43" spans="1:15" ht="15">
      <c r="B43" s="57" t="s">
        <v>147</v>
      </c>
      <c r="C43" s="35">
        <v>2004</v>
      </c>
      <c r="D43" s="36">
        <v>9.0299999999999994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9.0299999999999994</v>
      </c>
      <c r="L43" s="78"/>
      <c r="M43" s="75"/>
      <c r="N43" s="79"/>
      <c r="O43" s="80"/>
    </row>
    <row r="44" spans="1:15" ht="15">
      <c r="B44" s="60" t="s">
        <v>148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 t="s">
        <v>149</v>
      </c>
      <c r="C46" s="18" t="s">
        <v>56</v>
      </c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9.0474999999999994</v>
      </c>
      <c r="M46" s="75"/>
      <c r="N46" s="76">
        <f>RANK(L46,'[2]fiú súly sorrend'!$D$3:$D$22)</f>
        <v>6</v>
      </c>
      <c r="O46" s="81" t="s">
        <v>24</v>
      </c>
    </row>
    <row r="47" spans="1:15" ht="15">
      <c r="B47" s="57" t="s">
        <v>150</v>
      </c>
      <c r="C47" s="35">
        <v>2006</v>
      </c>
      <c r="D47" s="36">
        <v>7.08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7.08</v>
      </c>
      <c r="L47" s="78"/>
      <c r="M47" s="75"/>
      <c r="N47" s="79"/>
      <c r="O47" s="80"/>
    </row>
    <row r="48" spans="1:15" ht="15">
      <c r="B48" s="57" t="s">
        <v>151</v>
      </c>
      <c r="C48" s="35">
        <v>2007</v>
      </c>
      <c r="D48" s="36">
        <v>9.25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9.25</v>
      </c>
      <c r="L48" s="78"/>
      <c r="M48" s="75"/>
      <c r="N48" s="79"/>
      <c r="O48" s="80"/>
    </row>
    <row r="49" spans="1:15" ht="15">
      <c r="B49" s="57" t="s">
        <v>152</v>
      </c>
      <c r="C49" s="35">
        <v>2005</v>
      </c>
      <c r="D49" s="36">
        <v>10.39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10.39</v>
      </c>
      <c r="L49" s="78"/>
      <c r="M49" s="75"/>
      <c r="N49" s="79"/>
      <c r="O49" s="80"/>
    </row>
    <row r="50" spans="1:15" ht="15">
      <c r="B50" s="57" t="s">
        <v>153</v>
      </c>
      <c r="C50" s="35">
        <v>2007</v>
      </c>
      <c r="D50" s="36">
        <v>7.05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7.05</v>
      </c>
      <c r="L50" s="78"/>
      <c r="M50" s="75"/>
      <c r="N50" s="79"/>
      <c r="O50" s="80"/>
    </row>
    <row r="51" spans="1:15" ht="15">
      <c r="B51" s="57" t="s">
        <v>154</v>
      </c>
      <c r="C51" s="35">
        <v>2006</v>
      </c>
      <c r="D51" s="36">
        <v>9.4700000000000006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9.4700000000000006</v>
      </c>
      <c r="L51" s="78"/>
      <c r="M51" s="75"/>
      <c r="N51" s="79"/>
      <c r="O51" s="80"/>
    </row>
    <row r="52" spans="1:15" ht="15">
      <c r="B52" s="60" t="s">
        <v>106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 t="s">
        <v>91</v>
      </c>
      <c r="C54" s="18" t="s">
        <v>56</v>
      </c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10.914999999999999</v>
      </c>
      <c r="M54" s="75"/>
      <c r="N54" s="76">
        <f>RANK(L54,'[2]fiú súly sorrend'!$D$3:$D$22)</f>
        <v>1</v>
      </c>
      <c r="O54" s="81" t="s">
        <v>24</v>
      </c>
    </row>
    <row r="55" spans="1:15" ht="15">
      <c r="B55" s="57" t="s">
        <v>155</v>
      </c>
      <c r="C55" s="35">
        <v>2005</v>
      </c>
      <c r="D55" s="36">
        <v>11.96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11.96</v>
      </c>
      <c r="L55" s="78"/>
      <c r="M55" s="75"/>
      <c r="N55" s="79"/>
      <c r="O55" s="82"/>
    </row>
    <row r="56" spans="1:15" ht="15">
      <c r="B56" s="57" t="s">
        <v>156</v>
      </c>
      <c r="C56" s="35">
        <v>2008</v>
      </c>
      <c r="D56" s="36">
        <v>11.67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11.67</v>
      </c>
      <c r="L56" s="78"/>
      <c r="M56" s="75"/>
      <c r="N56" s="79"/>
      <c r="O56" s="80"/>
    </row>
    <row r="57" spans="1:15" ht="15">
      <c r="B57" s="57" t="s">
        <v>114</v>
      </c>
      <c r="C57" s="35">
        <v>2008</v>
      </c>
      <c r="D57" s="36">
        <v>10.76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10.76</v>
      </c>
      <c r="L57" s="78"/>
      <c r="M57" s="75"/>
      <c r="N57" s="79"/>
      <c r="O57" s="80"/>
    </row>
    <row r="58" spans="1:15" ht="15">
      <c r="B58" s="57" t="s">
        <v>157</v>
      </c>
      <c r="C58" s="35">
        <v>2008</v>
      </c>
      <c r="D58" s="36">
        <v>9.27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9.27</v>
      </c>
      <c r="L58" s="78"/>
      <c r="M58" s="75"/>
      <c r="N58" s="79"/>
      <c r="O58" s="80"/>
    </row>
    <row r="59" spans="1:15" ht="15">
      <c r="B59" s="57" t="s">
        <v>77</v>
      </c>
      <c r="C59" s="35">
        <v>2008</v>
      </c>
      <c r="D59" s="36">
        <v>8.76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8.76</v>
      </c>
      <c r="L59" s="78"/>
      <c r="M59" s="75"/>
      <c r="N59" s="79"/>
      <c r="O59" s="80"/>
    </row>
    <row r="60" spans="1:15" ht="15">
      <c r="B60" s="60" t="s">
        <v>81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RANK(L62,'[2]fiú súly sorrend'!$D$3:$D$22)</f>
        <v>8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RANK(L70,'[2]fiú súly sorrend'!$D$3:$D$22)</f>
        <v>8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RANK(L78,'[2]fiú súly sorrend'!$D$3:$D$22)</f>
        <v>8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RANK(L86,'[2]fiú súly sorrend'!$D$3:$D$22)</f>
        <v>8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RANK(L94,'[2]fiú súly sorrend'!$D$3:$D$22)</f>
        <v>8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RANK(L102,'[2]fiú súly sorrend'!$D$3:$D$22)</f>
        <v>8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RANK(L110,'[2]fiú súly sorrend'!$D$3:$D$22)</f>
        <v>8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RANK(L118,'[2]fiú súly sorrend'!$D$3:$D$22)</f>
        <v>8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RANK(L126,'[2]fiú súly sorrend'!$D$3:$D$22)</f>
        <v>8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RANK(L134,'[2]fiú súly sorrend'!$D$3:$D$22)</f>
        <v>8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RANK(L142,'[2]fiú súly sorrend'!$D$3:$D$22)</f>
        <v>8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RANK(L150,'[2]fiú súly sorrend'!$D$3:$D$22)</f>
        <v>8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RANK(L158,'[2]fiú súly sorrend'!$D$3:$D$22)</f>
        <v>8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123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122" priority="2" operator="between">
      <formula>2003</formula>
      <formula>2008</formula>
    </cfRule>
  </conditionalFormatting>
  <conditionalFormatting sqref="C12:I14 C20:I22 C28:I30 C36:I38 C44:I46 C52:I54 C60:I62 C68:I70">
    <cfRule type="cellIs" dxfId="121" priority="15" operator="between">
      <formula>2002</formula>
      <formula>2007</formula>
    </cfRule>
  </conditionalFormatting>
  <conditionalFormatting sqref="C76:I78">
    <cfRule type="cellIs" dxfId="120" priority="14" operator="between">
      <formula>2002</formula>
      <formula>2007</formula>
    </cfRule>
  </conditionalFormatting>
  <conditionalFormatting sqref="C84:I86">
    <cfRule type="cellIs" dxfId="119" priority="13" operator="between">
      <formula>2002</formula>
      <formula>2007</formula>
    </cfRule>
  </conditionalFormatting>
  <conditionalFormatting sqref="C92:I94">
    <cfRule type="cellIs" dxfId="118" priority="12" operator="between">
      <formula>2002</formula>
      <formula>2007</formula>
    </cfRule>
  </conditionalFormatting>
  <conditionalFormatting sqref="C100:I102">
    <cfRule type="cellIs" dxfId="117" priority="11" operator="between">
      <formula>2002</formula>
      <formula>2007</formula>
    </cfRule>
  </conditionalFormatting>
  <conditionalFormatting sqref="C108:I110">
    <cfRule type="cellIs" dxfId="116" priority="10" operator="between">
      <formula>2002</formula>
      <formula>2007</formula>
    </cfRule>
  </conditionalFormatting>
  <conditionalFormatting sqref="C116:I118">
    <cfRule type="cellIs" dxfId="115" priority="9" operator="between">
      <formula>2002</formula>
      <formula>2007</formula>
    </cfRule>
  </conditionalFormatting>
  <conditionalFormatting sqref="C124:I126">
    <cfRule type="cellIs" dxfId="114" priority="8" operator="between">
      <formula>2002</formula>
      <formula>2007</formula>
    </cfRule>
  </conditionalFormatting>
  <conditionalFormatting sqref="C132:I134">
    <cfRule type="cellIs" dxfId="113" priority="7" operator="between">
      <formula>2002</formula>
      <formula>2007</formula>
    </cfRule>
  </conditionalFormatting>
  <conditionalFormatting sqref="C140:I142">
    <cfRule type="cellIs" dxfId="112" priority="6" operator="between">
      <formula>2002</formula>
      <formula>2007</formula>
    </cfRule>
  </conditionalFormatting>
  <conditionalFormatting sqref="C148:I150">
    <cfRule type="cellIs" dxfId="111" priority="5" operator="between">
      <formula>2002</formula>
      <formula>2007</formula>
    </cfRule>
  </conditionalFormatting>
  <conditionalFormatting sqref="C156:I158">
    <cfRule type="cellIs" dxfId="110" priority="4" operator="between">
      <formula>2002</formula>
      <formula>2007</formula>
    </cfRule>
  </conditionalFormatting>
  <conditionalFormatting sqref="C164:I248">
    <cfRule type="cellIs" dxfId="109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5" max="14" man="1"/>
    <brk id="76" max="16383" man="1"/>
    <brk id="116" max="16383" man="1"/>
    <brk id="1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29"/>
  <sheetViews>
    <sheetView zoomScaleNormal="100" workbookViewId="0">
      <selection activeCell="D3" sqref="D3:D9"/>
    </sheetView>
  </sheetViews>
  <sheetFormatPr defaultRowHeight="12.75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'[2]56 kcs fiú súly'!A1:M1</f>
        <v>Fiú</v>
      </c>
      <c r="B1" s="72" t="str">
        <f>'[2]56 kcs fiú súly'!C1</f>
        <v>V-VI.</v>
      </c>
      <c r="C1" s="140" t="str">
        <f>'[2]56 kcs fiú súly'!E1</f>
        <v>Súlylökés (6 kg)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'[2]56 kcs fiú súly'!C54</f>
        <v>Szekszárd</v>
      </c>
      <c r="C3" s="65" t="str">
        <f>'[2]56 kcs fiú súly'!B54</f>
        <v>Szekszárdi Garay János Gimnázium</v>
      </c>
      <c r="D3" s="87">
        <f>'[2]56 kcs fiú súly'!L54</f>
        <v>10.914999999999999</v>
      </c>
      <c r="H3" t="s">
        <v>43</v>
      </c>
      <c r="J3" t="s">
        <v>38</v>
      </c>
    </row>
    <row r="4" spans="1:10">
      <c r="A4" s="64" t="s">
        <v>1</v>
      </c>
      <c r="B4" s="65" t="str">
        <f>'[2]56 kcs fiú súly'!C14</f>
        <v>Tamási</v>
      </c>
      <c r="C4" s="65" t="str">
        <f>'[2]56 kcs fiú súly'!B14</f>
        <v>Tamási Béri Balogh Ádám Katolikus Gimnázium, Kollégium, Általános Iskola és Óvoda</v>
      </c>
      <c r="D4" s="87">
        <f>'[2]56 kcs fiú súly'!L14</f>
        <v>10.487499999999999</v>
      </c>
      <c r="H4" t="s">
        <v>42</v>
      </c>
      <c r="J4" t="s">
        <v>39</v>
      </c>
    </row>
    <row r="5" spans="1:10">
      <c r="A5" s="64" t="s">
        <v>2</v>
      </c>
      <c r="B5" s="65" t="str">
        <f>'[2]56 kcs fiú súly'!C6</f>
        <v>Bonyhád</v>
      </c>
      <c r="C5" s="65" t="str">
        <f>'[2]56 kcs fiú súly'!B6</f>
        <v>Bonyhádi Petőfi Sándor Evangélikus Gimnázium, Kollégium, Általános Iskola és Alapfokú Művészeti Iskola</v>
      </c>
      <c r="D5" s="87">
        <f>'[2]56 kcs fiú súly'!L6</f>
        <v>10.1775</v>
      </c>
      <c r="H5" t="s">
        <v>47</v>
      </c>
    </row>
    <row r="6" spans="1:10">
      <c r="A6" s="64" t="s">
        <v>3</v>
      </c>
      <c r="B6" s="65" t="str">
        <f>'[2]56 kcs fiú súly'!C30</f>
        <v>Szekszárd</v>
      </c>
      <c r="C6" s="65" t="str">
        <f>'[2]56 kcs fiú súly'!B30</f>
        <v>Déli ASzC Csapó Dániel Mezőgazdasági Technikum, Szakképző Iskola és Kollégium</v>
      </c>
      <c r="D6" s="87">
        <f>'[2]56 kcs fiú súly'!L30</f>
        <v>10.1525</v>
      </c>
      <c r="H6" t="s">
        <v>45</v>
      </c>
    </row>
    <row r="7" spans="1:10">
      <c r="A7" s="64" t="s">
        <v>4</v>
      </c>
      <c r="B7" s="65" t="str">
        <f>'[2]56 kcs fiú súly'!C38</f>
        <v>Szekszárd</v>
      </c>
      <c r="C7" s="65" t="str">
        <f>'[2]56 kcs fiú súly'!B38</f>
        <v>Szekszárdi I. Béla Gimnázium, Kollégium és Általános Iskola</v>
      </c>
      <c r="D7" s="87">
        <f>'[2]56 kcs fiú súly'!L38</f>
        <v>9.4</v>
      </c>
      <c r="H7" t="s">
        <v>46</v>
      </c>
    </row>
    <row r="8" spans="1:10">
      <c r="A8" s="64" t="s">
        <v>5</v>
      </c>
      <c r="B8" s="65" t="str">
        <f>'[2]56 kcs fiú súly'!C46</f>
        <v>Szekszárd</v>
      </c>
      <c r="C8" s="65" t="str">
        <f>'[2]56 kcs fiú súly'!B46</f>
        <v xml:space="preserve">Tolna Megyei SZC Ady Endre Technikum és Kollégium </v>
      </c>
      <c r="D8" s="87">
        <f>'[2]56 kcs fiú súly'!L46</f>
        <v>9.0474999999999994</v>
      </c>
      <c r="H8" t="s">
        <v>48</v>
      </c>
    </row>
    <row r="9" spans="1:10">
      <c r="A9" s="64" t="s">
        <v>6</v>
      </c>
      <c r="B9" s="65" t="str">
        <f>'[2]56 kcs fiú súly'!C22</f>
        <v>Bonyhád</v>
      </c>
      <c r="C9" s="65" t="str">
        <f>'[2]56 kcs fiú súly'!B22</f>
        <v>Bonyhádi Általános Iskola, Gimnázium és Alapfokú Művészeti Iskola</v>
      </c>
      <c r="D9" s="87">
        <f>'[2]56 kcs fiú súly'!L22</f>
        <v>6.5549999999999997</v>
      </c>
      <c r="H9" t="s">
        <v>49</v>
      </c>
    </row>
    <row r="10" spans="1:10">
      <c r="A10" s="64" t="s">
        <v>7</v>
      </c>
      <c r="B10" s="65">
        <f>'[2]56 kcs fiú súly'!C62</f>
        <v>0</v>
      </c>
      <c r="C10" s="65">
        <f>'[2]56 kcs fiú súly'!B62</f>
        <v>0</v>
      </c>
      <c r="D10" s="66">
        <f>'[2]56 kcs fiú súly'!L62</f>
        <v>0</v>
      </c>
      <c r="H10" t="s">
        <v>50</v>
      </c>
    </row>
    <row r="11" spans="1:10">
      <c r="A11" s="64" t="s">
        <v>17</v>
      </c>
      <c r="B11" s="65">
        <f>'[2]56 kcs fiú súly'!C70</f>
        <v>0</v>
      </c>
      <c r="C11" s="65">
        <f>'[2]56 kcs fiú súly'!B70</f>
        <v>0</v>
      </c>
      <c r="D11" s="66">
        <f>'[2]56 kcs fiú súly'!L70</f>
        <v>0</v>
      </c>
    </row>
    <row r="12" spans="1:10">
      <c r="A12" s="64" t="s">
        <v>18</v>
      </c>
      <c r="B12" s="65">
        <f>'[2]56 kcs fiú súly'!C78</f>
        <v>0</v>
      </c>
      <c r="C12" s="65">
        <f>'[2]56 kcs fiú súly'!B78</f>
        <v>0</v>
      </c>
      <c r="D12" s="66">
        <f>'[2]56 kcs fiú súly'!L78</f>
        <v>0</v>
      </c>
    </row>
    <row r="13" spans="1:10">
      <c r="A13" s="64" t="s">
        <v>19</v>
      </c>
      <c r="B13" s="65">
        <f>'[2]56 kcs fiú súly'!C86</f>
        <v>0</v>
      </c>
      <c r="C13" s="65">
        <f>'[2]56 kcs fiú súly'!B86</f>
        <v>0</v>
      </c>
      <c r="D13" s="66">
        <f>'[2]56 kcs fiú súly'!L86</f>
        <v>0</v>
      </c>
    </row>
    <row r="14" spans="1:10">
      <c r="A14" s="64" t="s">
        <v>20</v>
      </c>
      <c r="B14" s="65">
        <f>'[2]56 kcs fiú súly'!C94</f>
        <v>0</v>
      </c>
      <c r="C14" s="65">
        <f>'[2]56 kcs fiú súly'!B94</f>
        <v>0</v>
      </c>
      <c r="D14" s="66">
        <f>'[2]56 kcs fiú súly'!L94</f>
        <v>0</v>
      </c>
    </row>
    <row r="15" spans="1:10">
      <c r="A15" s="64" t="s">
        <v>21</v>
      </c>
      <c r="B15" s="65">
        <f>'[2]56 kcs fiú súly'!C102</f>
        <v>0</v>
      </c>
      <c r="C15" s="65">
        <f>'[2]56 kcs fiú súly'!B102</f>
        <v>0</v>
      </c>
      <c r="D15" s="66">
        <f>'[2]56 kcs fiú súly'!L102</f>
        <v>0</v>
      </c>
    </row>
    <row r="16" spans="1:10">
      <c r="A16" s="64" t="s">
        <v>22</v>
      </c>
      <c r="B16" s="65">
        <f>'[2]56 kcs fiú súly'!C110</f>
        <v>0</v>
      </c>
      <c r="C16" s="65">
        <f>'[2]56 kcs fiú súly'!B110</f>
        <v>0</v>
      </c>
      <c r="D16" s="66">
        <f>'[2]56 kcs fiú súly'!L110</f>
        <v>0</v>
      </c>
    </row>
    <row r="17" spans="1:4">
      <c r="A17" s="64" t="s">
        <v>23</v>
      </c>
      <c r="B17" s="65">
        <f>'[2]56 kcs fiú súly'!C118</f>
        <v>0</v>
      </c>
      <c r="C17" s="65">
        <v>0</v>
      </c>
      <c r="D17" s="66">
        <f>'[2]56 kcs fiú súly'!L118</f>
        <v>0</v>
      </c>
    </row>
    <row r="18" spans="1:4">
      <c r="A18" s="64" t="s">
        <v>29</v>
      </c>
      <c r="B18" s="65">
        <f>'[2]56 kcs fiú súly'!C126</f>
        <v>0</v>
      </c>
      <c r="C18" s="65">
        <f>'[2]56 kcs fiú súly'!B126</f>
        <v>0</v>
      </c>
      <c r="D18" s="66">
        <f>'[2]56 kcs fiú súly'!L126</f>
        <v>0</v>
      </c>
    </row>
    <row r="19" spans="1:4">
      <c r="A19" s="64" t="s">
        <v>30</v>
      </c>
      <c r="B19" s="65">
        <f>'[2]56 kcs fiú súly'!C134</f>
        <v>0</v>
      </c>
      <c r="C19" s="65">
        <f>'[2]56 kcs fiú súly'!B134</f>
        <v>0</v>
      </c>
      <c r="D19" s="66">
        <f>'[2]56 kcs fiú súly'!L134</f>
        <v>0</v>
      </c>
    </row>
    <row r="20" spans="1:4">
      <c r="A20" s="64" t="s">
        <v>31</v>
      </c>
      <c r="B20" s="65">
        <f>'[2]56 kcs fiú súly'!C142</f>
        <v>0</v>
      </c>
      <c r="C20" s="65">
        <f>'[2]56 kcs fiú súly'!B142</f>
        <v>0</v>
      </c>
      <c r="D20" s="66">
        <f>'[2]56 kcs fiú súly'!L142</f>
        <v>0</v>
      </c>
    </row>
    <row r="21" spans="1:4">
      <c r="A21" s="64" t="s">
        <v>32</v>
      </c>
      <c r="B21" s="65">
        <f>'[2]56 kcs fiú súly'!C150</f>
        <v>0</v>
      </c>
      <c r="C21" s="65">
        <f>'[2]56 kcs fiú súly'!B150</f>
        <v>0</v>
      </c>
      <c r="D21" s="66">
        <f>'[2]56 kcs fiú súly'!L150</f>
        <v>0</v>
      </c>
    </row>
    <row r="22" spans="1:4">
      <c r="A22" s="64" t="s">
        <v>33</v>
      </c>
      <c r="B22" s="65">
        <f>'[2]56 kcs fiú súly'!C158</f>
        <v>0</v>
      </c>
      <c r="C22" s="65">
        <f>'[2]56 kcs fiú súly'!B158</f>
        <v>0</v>
      </c>
      <c r="D22" s="66">
        <f>'[2]56 kcs fiú súly'!L158</f>
        <v>0</v>
      </c>
    </row>
    <row r="24" spans="1:4" ht="27.75" customHeight="1">
      <c r="B24" s="69" t="str">
        <f>[2]Fedlap!A22</f>
        <v>Szekszárd</v>
      </c>
      <c r="C24" s="70">
        <f>[2]Fedlap!A25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mergeCells count="1">
    <mergeCell ref="C1:D1"/>
  </mergeCells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zoomScaleNormal="100" zoomScalePageLayoutView="85" workbookViewId="0">
      <selection activeCell="B24" sqref="B24:B25"/>
    </sheetView>
  </sheetViews>
  <sheetFormatPr defaultColWidth="9.140625" defaultRowHeight="12.75"/>
  <cols>
    <col min="1" max="1" width="3.42578125" style="25" customWidth="1"/>
    <col min="2" max="2" width="65" style="57" customWidth="1"/>
    <col min="3" max="3" width="14.28515625" style="19" customWidth="1"/>
    <col min="4" max="9" width="6" style="19" customWidth="1"/>
    <col min="10" max="10" width="6" style="26" customWidth="1"/>
    <col min="11" max="11" width="1.28515625" style="27" customWidth="1"/>
    <col min="12" max="12" width="7.7109375" style="28" customWidth="1"/>
    <col min="13" max="13" width="1.5703125" style="3" customWidth="1"/>
    <col min="14" max="14" width="4" style="20" customWidth="1"/>
    <col min="15" max="15" width="10.85546875" style="20" customWidth="1"/>
    <col min="16" max="16384" width="9.140625" style="3"/>
  </cols>
  <sheetData>
    <row r="1" spans="1:15" ht="39" customHeight="1">
      <c r="A1" s="139" t="s">
        <v>38</v>
      </c>
      <c r="B1" s="139"/>
      <c r="C1" s="139" t="s">
        <v>40</v>
      </c>
      <c r="D1" s="139"/>
      <c r="E1" s="139" t="s">
        <v>50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1.75" customHeight="1" thickBo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" customFormat="1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134" t="s">
        <v>13</v>
      </c>
      <c r="O3" s="135"/>
    </row>
    <row r="4" spans="1:15" ht="13.5" thickBot="1">
      <c r="B4" s="68" t="s">
        <v>52</v>
      </c>
      <c r="C4" s="19">
        <v>3</v>
      </c>
      <c r="N4" s="136"/>
      <c r="O4" s="137"/>
    </row>
    <row r="5" spans="1:15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28</v>
      </c>
      <c r="K5" s="32"/>
    </row>
    <row r="6" spans="1:15" s="34" customFormat="1" ht="26.25" thickBot="1">
      <c r="A6" s="33" t="s">
        <v>0</v>
      </c>
      <c r="B6" s="59" t="s">
        <v>128</v>
      </c>
      <c r="C6" s="18" t="s">
        <v>129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29.504999999999999</v>
      </c>
      <c r="M6" s="75"/>
      <c r="N6" s="76">
        <f>RANK(L6,'fiú diszkosz sorrend'!$D$3:$D$22)</f>
        <v>1</v>
      </c>
      <c r="O6" s="77" t="s">
        <v>24</v>
      </c>
    </row>
    <row r="7" spans="1:15" ht="15">
      <c r="B7" s="57" t="s">
        <v>130</v>
      </c>
      <c r="C7" s="67">
        <v>2007</v>
      </c>
      <c r="D7" s="36">
        <v>33.65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26">
        <f>MAX(D7:I7)</f>
        <v>33.65</v>
      </c>
      <c r="L7" s="78"/>
      <c r="M7" s="75"/>
      <c r="N7" s="79"/>
      <c r="O7" s="80"/>
    </row>
    <row r="8" spans="1:15" ht="15">
      <c r="B8" s="57" t="s">
        <v>131</v>
      </c>
      <c r="C8" s="67">
        <v>2007</v>
      </c>
      <c r="D8" s="36">
        <v>22.53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26">
        <f t="shared" ref="J8:J71" si="0">MAX(D8:I8)</f>
        <v>22.53</v>
      </c>
      <c r="L8" s="78"/>
      <c r="M8" s="75"/>
      <c r="N8" s="79"/>
      <c r="O8" s="80"/>
    </row>
    <row r="9" spans="1:15" ht="15">
      <c r="B9" s="57" t="s">
        <v>132</v>
      </c>
      <c r="C9" s="67">
        <v>2004</v>
      </c>
      <c r="D9" s="36">
        <v>39.950000000000003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26">
        <f t="shared" si="0"/>
        <v>39.950000000000003</v>
      </c>
      <c r="L9" s="78"/>
      <c r="M9" s="75"/>
      <c r="N9" s="79"/>
      <c r="O9" s="80"/>
    </row>
    <row r="10" spans="1:15" ht="15">
      <c r="B10" s="57" t="s">
        <v>133</v>
      </c>
      <c r="C10" s="67">
        <v>2005</v>
      </c>
      <c r="D10" s="36">
        <v>21.89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26">
        <f t="shared" si="0"/>
        <v>21.89</v>
      </c>
      <c r="L10" s="78"/>
      <c r="M10" s="75"/>
      <c r="N10" s="79"/>
      <c r="O10" s="80"/>
    </row>
    <row r="11" spans="1:15" ht="15">
      <c r="C11" s="67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26">
        <f t="shared" si="0"/>
        <v>0</v>
      </c>
      <c r="L11" s="78"/>
      <c r="M11" s="75"/>
      <c r="N11" s="79"/>
      <c r="O11" s="80"/>
    </row>
    <row r="12" spans="1:15" ht="15">
      <c r="B12" s="60" t="s">
        <v>134</v>
      </c>
      <c r="L12" s="78"/>
      <c r="M12" s="75"/>
      <c r="N12" s="79"/>
      <c r="O12" s="80"/>
    </row>
    <row r="13" spans="1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158</v>
      </c>
      <c r="C14" s="18" t="s">
        <v>56</v>
      </c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16.479999999999997</v>
      </c>
      <c r="M14" s="75"/>
      <c r="N14" s="76">
        <f>RANK(L14,'fiú diszkosz sorrend'!$D$3:$D$22)</f>
        <v>3</v>
      </c>
      <c r="O14" s="77" t="s">
        <v>24</v>
      </c>
    </row>
    <row r="15" spans="1:15" ht="15">
      <c r="B15" s="61" t="s">
        <v>159</v>
      </c>
      <c r="C15" s="37">
        <v>2007</v>
      </c>
      <c r="D15" s="36">
        <v>18.72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26">
        <f t="shared" si="0"/>
        <v>18.72</v>
      </c>
      <c r="L15" s="78"/>
      <c r="M15" s="75"/>
      <c r="N15" s="79"/>
      <c r="O15" s="80"/>
    </row>
    <row r="16" spans="1:15" ht="15">
      <c r="B16" s="61" t="s">
        <v>160</v>
      </c>
      <c r="C16" s="37">
        <v>2008</v>
      </c>
      <c r="D16" s="36">
        <v>14.37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26">
        <f t="shared" si="0"/>
        <v>14.37</v>
      </c>
      <c r="L16" s="78"/>
      <c r="M16" s="75"/>
      <c r="N16" s="79"/>
      <c r="O16" s="80"/>
    </row>
    <row r="17" spans="1:19" ht="15">
      <c r="B17" s="61" t="s">
        <v>161</v>
      </c>
      <c r="C17" s="37">
        <v>2007</v>
      </c>
      <c r="D17" s="36">
        <v>13.26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>
        <f t="shared" si="0"/>
        <v>13.26</v>
      </c>
      <c r="L17" s="78"/>
      <c r="M17" s="75"/>
      <c r="N17" s="79"/>
      <c r="O17" s="80"/>
    </row>
    <row r="18" spans="1:19" ht="15">
      <c r="B18" s="61" t="s">
        <v>162</v>
      </c>
      <c r="C18" s="37">
        <v>2008</v>
      </c>
      <c r="D18" s="36">
        <v>13.75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>
        <f t="shared" si="0"/>
        <v>13.75</v>
      </c>
      <c r="L18" s="78"/>
      <c r="M18" s="75"/>
      <c r="N18" s="79"/>
      <c r="O18" s="80"/>
    </row>
    <row r="19" spans="1:19" ht="15">
      <c r="B19" s="61" t="s">
        <v>163</v>
      </c>
      <c r="C19" s="37">
        <v>2008</v>
      </c>
      <c r="D19" s="36">
        <v>19.079999999999998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19.079999999999998</v>
      </c>
      <c r="L19" s="78"/>
      <c r="M19" s="75"/>
      <c r="N19" s="79"/>
      <c r="O19" s="80"/>
    </row>
    <row r="20" spans="1:19" ht="15">
      <c r="B20" s="60" t="s">
        <v>148</v>
      </c>
      <c r="L20" s="78"/>
      <c r="M20" s="75"/>
      <c r="N20" s="79"/>
      <c r="O20" s="80"/>
    </row>
    <row r="21" spans="1:19" ht="15.75" thickBot="1">
      <c r="B21" s="60"/>
      <c r="L21" s="78"/>
      <c r="M21" s="75"/>
      <c r="N21" s="79"/>
      <c r="O21" s="80"/>
    </row>
    <row r="22" spans="1:19" s="34" customFormat="1" ht="15.75" thickBot="1">
      <c r="A22" s="33" t="s">
        <v>2</v>
      </c>
      <c r="B22" s="62" t="s">
        <v>164</v>
      </c>
      <c r="C22" s="18" t="s">
        <v>56</v>
      </c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23.68</v>
      </c>
      <c r="M22" s="75"/>
      <c r="N22" s="76">
        <f>RANK(L22,'fiú diszkosz sorrend'!$D$3:$D$22)</f>
        <v>2</v>
      </c>
      <c r="O22" s="81" t="s">
        <v>24</v>
      </c>
    </row>
    <row r="23" spans="1:19" ht="15">
      <c r="B23" s="57" t="s">
        <v>147</v>
      </c>
      <c r="C23" s="35">
        <v>2004</v>
      </c>
      <c r="D23" s="36">
        <v>21.29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>
        <f t="shared" si="0"/>
        <v>21.29</v>
      </c>
      <c r="L23" s="78"/>
      <c r="M23" s="75"/>
      <c r="N23" s="79"/>
      <c r="O23" s="80"/>
    </row>
    <row r="24" spans="1:19" ht="15">
      <c r="B24" s="57" t="s">
        <v>146</v>
      </c>
      <c r="C24" s="35">
        <v>2004</v>
      </c>
      <c r="D24" s="36">
        <v>17.84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17.84</v>
      </c>
      <c r="L24" s="78"/>
      <c r="M24" s="75"/>
      <c r="N24" s="79"/>
      <c r="O24" s="80"/>
    </row>
    <row r="25" spans="1:19" ht="15">
      <c r="B25" s="57" t="s">
        <v>165</v>
      </c>
      <c r="C25" s="35">
        <v>2004</v>
      </c>
      <c r="D25" s="36">
        <v>24.04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6">
        <f t="shared" si="0"/>
        <v>24.04</v>
      </c>
      <c r="L25" s="78"/>
      <c r="M25" s="75"/>
      <c r="N25" s="79"/>
      <c r="O25" s="80"/>
    </row>
    <row r="26" spans="1:19" ht="15">
      <c r="B26" s="57" t="s">
        <v>144</v>
      </c>
      <c r="C26" s="35">
        <v>2005</v>
      </c>
      <c r="D26" s="36">
        <v>24.04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26">
        <f t="shared" si="0"/>
        <v>24.04</v>
      </c>
      <c r="L26" s="78"/>
      <c r="M26" s="75"/>
      <c r="N26" s="79"/>
      <c r="O26" s="80"/>
    </row>
    <row r="27" spans="1:19" ht="15">
      <c r="B27" s="57" t="s">
        <v>145</v>
      </c>
      <c r="C27" s="35">
        <v>2006</v>
      </c>
      <c r="D27" s="36">
        <v>25.35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26">
        <f t="shared" si="0"/>
        <v>25.35</v>
      </c>
      <c r="L27" s="78"/>
      <c r="M27" s="75"/>
      <c r="N27" s="79"/>
      <c r="O27" s="80"/>
    </row>
    <row r="28" spans="1:19" ht="15">
      <c r="B28" s="60" t="s">
        <v>148</v>
      </c>
      <c r="L28" s="78"/>
      <c r="M28" s="75"/>
      <c r="N28" s="79"/>
      <c r="O28" s="80"/>
    </row>
    <row r="29" spans="1:19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/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0</v>
      </c>
      <c r="M30" s="75"/>
      <c r="N30" s="76">
        <f>RANK(L30,'fiú diszkosz sorrend'!$D$3:$D$22)</f>
        <v>4</v>
      </c>
      <c r="O30" s="81" t="s">
        <v>24</v>
      </c>
      <c r="S30" s="38"/>
    </row>
    <row r="31" spans="1:19" ht="15">
      <c r="C31" s="35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0</v>
      </c>
      <c r="L31" s="78"/>
      <c r="M31" s="75"/>
      <c r="N31" s="79"/>
      <c r="O31" s="80"/>
    </row>
    <row r="32" spans="1:19" ht="15">
      <c r="C32" s="35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26">
        <f t="shared" si="0"/>
        <v>0</v>
      </c>
      <c r="L32" s="78"/>
      <c r="M32" s="75"/>
      <c r="N32" s="79"/>
      <c r="O32" s="80"/>
    </row>
    <row r="33" spans="1:15" ht="15">
      <c r="C33" s="35"/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26">
        <f t="shared" si="0"/>
        <v>0</v>
      </c>
      <c r="L33" s="78"/>
      <c r="M33" s="75"/>
      <c r="N33" s="79"/>
      <c r="O33" s="80"/>
    </row>
    <row r="34" spans="1:15" ht="15">
      <c r="C34" s="35"/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26">
        <f t="shared" si="0"/>
        <v>0</v>
      </c>
      <c r="L34" s="78"/>
      <c r="M34" s="75"/>
      <c r="N34" s="79"/>
      <c r="O34" s="80"/>
    </row>
    <row r="35" spans="1:15" ht="15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1:15" ht="15">
      <c r="B36" s="60" t="s">
        <v>10</v>
      </c>
      <c r="L36" s="78"/>
      <c r="M36" s="75"/>
      <c r="N36" s="79"/>
      <c r="O36" s="80"/>
    </row>
    <row r="37" spans="1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/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0</v>
      </c>
      <c r="M38" s="75"/>
      <c r="N38" s="76">
        <f>RANK(L38,'fiú diszkosz sorrend'!$D$3:$D$22)</f>
        <v>4</v>
      </c>
      <c r="O38" s="81" t="s">
        <v>24</v>
      </c>
    </row>
    <row r="39" spans="1:15" ht="15">
      <c r="C39" s="35"/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26">
        <f t="shared" si="0"/>
        <v>0</v>
      </c>
      <c r="L39" s="78"/>
      <c r="M39" s="75"/>
      <c r="N39" s="79"/>
      <c r="O39" s="80"/>
    </row>
    <row r="40" spans="1:15" ht="15">
      <c r="C40" s="35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6">
        <f t="shared" si="0"/>
        <v>0</v>
      </c>
      <c r="L40" s="78"/>
      <c r="M40" s="75"/>
      <c r="N40" s="79"/>
      <c r="O40" s="80"/>
    </row>
    <row r="41" spans="1:15" ht="15">
      <c r="C41" s="35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26">
        <f t="shared" si="0"/>
        <v>0</v>
      </c>
      <c r="L41" s="78"/>
      <c r="M41" s="75"/>
      <c r="N41" s="79"/>
      <c r="O41" s="80"/>
    </row>
    <row r="42" spans="1:15" ht="15">
      <c r="C42" s="35"/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26">
        <f t="shared" si="0"/>
        <v>0</v>
      </c>
      <c r="L42" s="78"/>
      <c r="M42" s="75"/>
      <c r="N42" s="79"/>
      <c r="O42" s="80"/>
    </row>
    <row r="43" spans="1:15" ht="15">
      <c r="C43" s="35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26">
        <f t="shared" si="0"/>
        <v>0</v>
      </c>
      <c r="L43" s="78"/>
      <c r="M43" s="75"/>
      <c r="N43" s="79"/>
      <c r="O43" s="80"/>
    </row>
    <row r="44" spans="1:15" ht="15">
      <c r="B44" s="60" t="s">
        <v>10</v>
      </c>
      <c r="L44" s="78"/>
      <c r="M44" s="75"/>
      <c r="N44" s="79"/>
      <c r="O44" s="80"/>
    </row>
    <row r="45" spans="1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/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0</v>
      </c>
      <c r="M46" s="75"/>
      <c r="N46" s="76">
        <f>RANK(L46,'fiú diszkosz sorrend'!$D$3:$D$22)</f>
        <v>4</v>
      </c>
      <c r="O46" s="81" t="s">
        <v>24</v>
      </c>
    </row>
    <row r="47" spans="1:15" ht="15">
      <c r="C47" s="35"/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26">
        <f t="shared" si="0"/>
        <v>0</v>
      </c>
      <c r="L47" s="78"/>
      <c r="M47" s="75"/>
      <c r="N47" s="79"/>
      <c r="O47" s="80"/>
    </row>
    <row r="48" spans="1:15" ht="15">
      <c r="C48" s="35"/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26">
        <f t="shared" si="0"/>
        <v>0</v>
      </c>
      <c r="L48" s="78"/>
      <c r="M48" s="75"/>
      <c r="N48" s="79"/>
      <c r="O48" s="80"/>
    </row>
    <row r="49" spans="1:15" ht="15">
      <c r="C49" s="35"/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26">
        <f t="shared" si="0"/>
        <v>0</v>
      </c>
      <c r="L49" s="78"/>
      <c r="M49" s="75"/>
      <c r="N49" s="79"/>
      <c r="O49" s="80"/>
    </row>
    <row r="50" spans="1:15" ht="15">
      <c r="C50" s="35"/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26">
        <f t="shared" si="0"/>
        <v>0</v>
      </c>
      <c r="L50" s="78"/>
      <c r="M50" s="75"/>
      <c r="N50" s="79"/>
      <c r="O50" s="80"/>
    </row>
    <row r="51" spans="1:15" ht="15">
      <c r="C51" s="35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26">
        <f t="shared" si="0"/>
        <v>0</v>
      </c>
      <c r="L51" s="78"/>
      <c r="M51" s="75"/>
      <c r="N51" s="79"/>
      <c r="O51" s="80"/>
    </row>
    <row r="52" spans="1:15" ht="15">
      <c r="B52" s="60" t="s">
        <v>10</v>
      </c>
      <c r="L52" s="78"/>
      <c r="M52" s="75"/>
      <c r="N52" s="79"/>
      <c r="O52" s="80"/>
    </row>
    <row r="53" spans="1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RANK(L54,'fiú diszkosz sorrend'!$D$3:$D$22)</f>
        <v>4</v>
      </c>
      <c r="O54" s="81" t="s">
        <v>24</v>
      </c>
    </row>
    <row r="55" spans="1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1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1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1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1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1:15" ht="15">
      <c r="B60" s="60" t="s">
        <v>10</v>
      </c>
      <c r="L60" s="78"/>
      <c r="M60" s="75"/>
      <c r="N60" s="79"/>
      <c r="O60" s="80"/>
    </row>
    <row r="61" spans="1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RANK(L62,'fiú diszkosz sorrend'!$D$3:$D$22)</f>
        <v>4</v>
      </c>
      <c r="O62" s="81" t="s">
        <v>24</v>
      </c>
    </row>
    <row r="63" spans="1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1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1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1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1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t="shared" si="0"/>
        <v>0</v>
      </c>
      <c r="L67" s="78"/>
      <c r="M67" s="75"/>
      <c r="N67" s="79"/>
      <c r="O67" s="80"/>
    </row>
    <row r="68" spans="1:15" ht="15">
      <c r="B68" s="60" t="s">
        <v>10</v>
      </c>
      <c r="L68" s="78"/>
      <c r="M68" s="75"/>
      <c r="N68" s="79"/>
      <c r="O68" s="80"/>
    </row>
    <row r="69" spans="1:15" ht="15.75" thickBot="1">
      <c r="B69" s="60"/>
      <c r="L69" s="78"/>
      <c r="M69" s="75"/>
      <c r="N69" s="79"/>
      <c r="O69" s="80"/>
    </row>
    <row r="70" spans="1:15" ht="15.75" thickBot="1">
      <c r="A70" s="33" t="s">
        <v>34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RANK(L70,'fiú diszkosz sorrend'!$D$3:$D$22)</f>
        <v>4</v>
      </c>
      <c r="O70" s="81" t="s">
        <v>24</v>
      </c>
    </row>
    <row r="71" spans="1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0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ref="J72:J123" si="1">MAX(D72:I72)</f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18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RANK(L78,'fiú diszkosz sorrend'!$D$3:$D$22)</f>
        <v>4</v>
      </c>
      <c r="O78" s="81" t="s">
        <v>24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1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1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1:15" ht="15">
      <c r="B84" s="60" t="s">
        <v>10</v>
      </c>
      <c r="L84" s="78"/>
      <c r="M84" s="75"/>
      <c r="N84" s="79"/>
      <c r="O84" s="80"/>
    </row>
    <row r="85" spans="1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19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RANK(L86,'fiú diszkosz sorrend'!$D$3:$D$22)</f>
        <v>4</v>
      </c>
      <c r="O86" s="81" t="s">
        <v>24</v>
      </c>
    </row>
    <row r="87" spans="1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1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1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1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1:15" ht="15">
      <c r="B92" s="60" t="s">
        <v>10</v>
      </c>
      <c r="L92" s="78"/>
      <c r="M92" s="75"/>
      <c r="N92" s="79"/>
      <c r="O92" s="80"/>
    </row>
    <row r="93" spans="1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20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RANK(L94,'fiú diszkosz sorrend'!$D$3:$D$22)</f>
        <v>4</v>
      </c>
      <c r="O94" s="81" t="s">
        <v>24</v>
      </c>
    </row>
    <row r="95" spans="1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1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1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1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1:15" ht="15">
      <c r="B100" s="60" t="s">
        <v>10</v>
      </c>
      <c r="L100" s="78"/>
      <c r="M100" s="75"/>
      <c r="N100" s="79"/>
      <c r="O100" s="80"/>
    </row>
    <row r="101" spans="1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21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RANK(L102,'fiú diszkosz sorrend'!$D$3:$D$22)</f>
        <v>4</v>
      </c>
      <c r="O102" s="81" t="s">
        <v>24</v>
      </c>
    </row>
    <row r="103" spans="1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1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1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1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1:15" ht="15">
      <c r="B108" s="60" t="s">
        <v>10</v>
      </c>
      <c r="L108" s="78"/>
      <c r="M108" s="75"/>
      <c r="N108" s="79"/>
      <c r="O108" s="80"/>
    </row>
    <row r="109" spans="1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22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RANK(L110,'fiú diszkosz sorrend'!$D$3:$D$22)</f>
        <v>4</v>
      </c>
      <c r="O110" s="81" t="s">
        <v>24</v>
      </c>
    </row>
    <row r="111" spans="1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1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1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1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1:15" ht="15">
      <c r="B116" s="60" t="s">
        <v>10</v>
      </c>
      <c r="L116" s="78"/>
      <c r="M116" s="75"/>
      <c r="N116" s="79"/>
      <c r="O116" s="80"/>
    </row>
    <row r="117" spans="1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23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RANK(L118,'fiú diszkosz sorrend'!$D$3:$D$22)</f>
        <v>4</v>
      </c>
      <c r="O118" s="81" t="s">
        <v>24</v>
      </c>
    </row>
    <row r="119" spans="1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1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1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1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1:15" ht="15">
      <c r="B124" s="60" t="s">
        <v>10</v>
      </c>
      <c r="L124" s="78"/>
      <c r="M124" s="75"/>
      <c r="N124" s="79"/>
      <c r="O124" s="80"/>
    </row>
    <row r="125" spans="1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29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RANK(L126,'fiú diszkosz sorrend'!$D$3:$D$22)</f>
        <v>4</v>
      </c>
      <c r="O126" s="81" t="s">
        <v>24</v>
      </c>
    </row>
    <row r="127" spans="1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 t="shared" ref="J127:J131" si="2">MAX(D127:I127)</f>
        <v>0</v>
      </c>
      <c r="L127" s="78"/>
      <c r="M127" s="75"/>
      <c r="N127" s="79"/>
      <c r="O127" s="80"/>
    </row>
    <row r="128" spans="1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 t="shared" si="2"/>
        <v>0</v>
      </c>
      <c r="L128" s="78"/>
      <c r="M128" s="75"/>
      <c r="N128" s="79"/>
      <c r="O128" s="80"/>
    </row>
    <row r="129" spans="1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 t="shared" si="2"/>
        <v>0</v>
      </c>
      <c r="L129" s="78"/>
      <c r="M129" s="75"/>
      <c r="N129" s="79"/>
      <c r="O129" s="80"/>
    </row>
    <row r="130" spans="1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 t="shared" si="2"/>
        <v>0</v>
      </c>
      <c r="L130" s="78"/>
      <c r="M130" s="75"/>
      <c r="N130" s="79"/>
      <c r="O130" s="80"/>
    </row>
    <row r="131" spans="1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 t="shared" si="2"/>
        <v>0</v>
      </c>
      <c r="L131" s="78"/>
      <c r="M131" s="75"/>
      <c r="N131" s="79"/>
      <c r="O131" s="80"/>
    </row>
    <row r="132" spans="1:15" ht="15">
      <c r="B132" s="60" t="s">
        <v>10</v>
      </c>
      <c r="L132" s="78"/>
      <c r="M132" s="75"/>
      <c r="N132" s="79"/>
      <c r="O132" s="80"/>
    </row>
    <row r="133" spans="1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30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RANK(L134,'fiú diszkosz sorrend'!$D$3:$D$22)</f>
        <v>4</v>
      </c>
      <c r="O134" s="81" t="s">
        <v>24</v>
      </c>
    </row>
    <row r="135" spans="1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t="shared" ref="J135:J163" si="3">MAX(D135:I135)</f>
        <v>0</v>
      </c>
      <c r="L135" s="78"/>
      <c r="M135" s="75"/>
      <c r="N135" s="79"/>
      <c r="O135" s="80"/>
    </row>
    <row r="136" spans="1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3"/>
        <v>0</v>
      </c>
      <c r="L136" s="78"/>
      <c r="M136" s="75"/>
      <c r="N136" s="79"/>
      <c r="O136" s="80"/>
    </row>
    <row r="137" spans="1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3"/>
        <v>0</v>
      </c>
      <c r="L137" s="78"/>
      <c r="M137" s="75"/>
      <c r="N137" s="79"/>
      <c r="O137" s="80"/>
    </row>
    <row r="138" spans="1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3"/>
        <v>0</v>
      </c>
      <c r="L138" s="78"/>
      <c r="M138" s="75"/>
      <c r="N138" s="79"/>
      <c r="O138" s="80"/>
    </row>
    <row r="139" spans="1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3"/>
        <v>0</v>
      </c>
      <c r="L139" s="78"/>
      <c r="M139" s="75"/>
      <c r="N139" s="79"/>
      <c r="O139" s="80"/>
    </row>
    <row r="140" spans="1:15" ht="15">
      <c r="B140" s="60" t="s">
        <v>10</v>
      </c>
      <c r="L140" s="78"/>
      <c r="M140" s="75"/>
      <c r="N140" s="79"/>
      <c r="O140" s="80"/>
    </row>
    <row r="141" spans="1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31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RANK(L142,'fiú diszkosz sorrend'!$D$3:$D$22)</f>
        <v>4</v>
      </c>
      <c r="O142" s="81" t="s">
        <v>24</v>
      </c>
    </row>
    <row r="143" spans="1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3"/>
        <v>0</v>
      </c>
      <c r="L143" s="78"/>
      <c r="M143" s="75"/>
      <c r="N143" s="79"/>
      <c r="O143" s="80"/>
    </row>
    <row r="144" spans="1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3"/>
        <v>0</v>
      </c>
      <c r="L144" s="78"/>
      <c r="M144" s="75"/>
      <c r="N144" s="79"/>
      <c r="O144" s="80"/>
    </row>
    <row r="145" spans="1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3"/>
        <v>0</v>
      </c>
      <c r="L145" s="78"/>
      <c r="M145" s="75"/>
      <c r="N145" s="79"/>
      <c r="O145" s="80"/>
    </row>
    <row r="146" spans="1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3"/>
        <v>0</v>
      </c>
      <c r="L146" s="78"/>
      <c r="M146" s="75"/>
      <c r="N146" s="79"/>
      <c r="O146" s="80"/>
    </row>
    <row r="147" spans="1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3"/>
        <v>0</v>
      </c>
      <c r="L147" s="78"/>
      <c r="M147" s="75"/>
      <c r="N147" s="79"/>
      <c r="O147" s="80"/>
    </row>
    <row r="148" spans="1:15" ht="15">
      <c r="B148" s="60" t="s">
        <v>10</v>
      </c>
      <c r="L148" s="78"/>
      <c r="M148" s="75"/>
      <c r="N148" s="79"/>
      <c r="O148" s="80"/>
    </row>
    <row r="149" spans="1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32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RANK(L150,'fiú diszkosz sorrend'!$D$3:$D$22)</f>
        <v>4</v>
      </c>
      <c r="O150" s="81" t="s">
        <v>24</v>
      </c>
    </row>
    <row r="151" spans="1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3"/>
        <v>0</v>
      </c>
      <c r="L151" s="78"/>
      <c r="M151" s="75"/>
      <c r="N151" s="79"/>
      <c r="O151" s="80"/>
    </row>
    <row r="152" spans="1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3"/>
        <v>0</v>
      </c>
      <c r="L152" s="78"/>
      <c r="M152" s="75"/>
      <c r="N152" s="79"/>
      <c r="O152" s="80"/>
    </row>
    <row r="153" spans="1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3"/>
        <v>0</v>
      </c>
      <c r="L153" s="78"/>
      <c r="M153" s="75"/>
      <c r="N153" s="79"/>
      <c r="O153" s="80"/>
    </row>
    <row r="154" spans="1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3"/>
        <v>0</v>
      </c>
      <c r="L154" s="78"/>
      <c r="M154" s="75"/>
      <c r="N154" s="79"/>
      <c r="O154" s="80"/>
    </row>
    <row r="155" spans="1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3"/>
        <v>0</v>
      </c>
      <c r="L155" s="78"/>
      <c r="M155" s="75"/>
      <c r="N155" s="79"/>
      <c r="O155" s="80"/>
    </row>
    <row r="156" spans="1:15" ht="15">
      <c r="B156" s="60" t="s">
        <v>10</v>
      </c>
      <c r="L156" s="78"/>
      <c r="M156" s="75"/>
      <c r="N156" s="79"/>
      <c r="O156" s="80"/>
    </row>
    <row r="157" spans="1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33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RANK(L158,'fiú diszkosz sorrend'!$D$3:$D$22)</f>
        <v>4</v>
      </c>
      <c r="O158" s="81" t="s">
        <v>24</v>
      </c>
    </row>
    <row r="159" spans="1:15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3"/>
        <v>0</v>
      </c>
      <c r="N159" s="40"/>
    </row>
    <row r="160" spans="1:15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3"/>
        <v>0</v>
      </c>
      <c r="N160" s="40"/>
    </row>
    <row r="161" spans="2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3"/>
        <v>0</v>
      </c>
      <c r="N161" s="40"/>
    </row>
    <row r="162" spans="2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3"/>
        <v>0</v>
      </c>
      <c r="N162" s="40"/>
    </row>
    <row r="163" spans="2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3"/>
        <v>0</v>
      </c>
      <c r="N163" s="40"/>
    </row>
    <row r="164" spans="2:14" ht="14.25">
      <c r="B164" s="60" t="s">
        <v>10</v>
      </c>
      <c r="N164" s="40"/>
    </row>
    <row r="165" spans="2:14">
      <c r="C165" s="18"/>
      <c r="D165" s="18"/>
      <c r="E165" s="18"/>
      <c r="F165" s="18"/>
      <c r="G165" s="18"/>
      <c r="H165" s="18"/>
      <c r="I165" s="18"/>
    </row>
    <row r="166" spans="2:14">
      <c r="C166" s="18"/>
      <c r="D166" s="18"/>
      <c r="E166" s="18"/>
      <c r="F166" s="18"/>
      <c r="G166" s="18"/>
      <c r="H166" s="18"/>
      <c r="I166" s="18"/>
    </row>
    <row r="167" spans="2:14">
      <c r="C167" s="18"/>
      <c r="D167" s="18"/>
      <c r="E167" s="18"/>
      <c r="F167" s="18"/>
      <c r="G167" s="18"/>
      <c r="H167" s="18"/>
      <c r="I167" s="18"/>
    </row>
    <row r="168" spans="2:14">
      <c r="C168" s="18"/>
      <c r="D168" s="18"/>
      <c r="E168" s="18"/>
      <c r="F168" s="18"/>
      <c r="G168" s="18"/>
      <c r="H168" s="18"/>
      <c r="I168" s="18"/>
    </row>
    <row r="169" spans="2:14">
      <c r="C169" s="18"/>
      <c r="D169" s="18"/>
      <c r="E169" s="18"/>
      <c r="F169" s="18"/>
      <c r="G169" s="18"/>
      <c r="H169" s="18"/>
      <c r="I169" s="18"/>
    </row>
    <row r="170" spans="2:14">
      <c r="C170" s="18"/>
      <c r="D170" s="18"/>
      <c r="E170" s="18"/>
      <c r="F170" s="18"/>
      <c r="G170" s="18"/>
      <c r="H170" s="18"/>
      <c r="I170" s="18"/>
    </row>
    <row r="171" spans="2:14">
      <c r="C171" s="18"/>
      <c r="D171" s="18"/>
      <c r="E171" s="18"/>
      <c r="F171" s="18"/>
      <c r="G171" s="18"/>
      <c r="H171" s="18"/>
      <c r="I171" s="18"/>
    </row>
    <row r="172" spans="2:14">
      <c r="C172" s="18"/>
      <c r="D172" s="18"/>
      <c r="E172" s="18"/>
      <c r="F172" s="18"/>
      <c r="G172" s="18"/>
      <c r="H172" s="18"/>
      <c r="I172" s="18"/>
    </row>
    <row r="173" spans="2:14">
      <c r="C173" s="18"/>
      <c r="D173" s="18"/>
      <c r="E173" s="18"/>
      <c r="F173" s="18"/>
      <c r="G173" s="18"/>
      <c r="H173" s="18"/>
      <c r="I173" s="18"/>
    </row>
    <row r="174" spans="2:14">
      <c r="C174" s="18"/>
      <c r="D174" s="18"/>
      <c r="E174" s="18"/>
      <c r="F174" s="18"/>
      <c r="G174" s="18"/>
      <c r="H174" s="18"/>
      <c r="I174" s="18"/>
    </row>
    <row r="175" spans="2:14">
      <c r="C175" s="18"/>
      <c r="D175" s="18"/>
      <c r="E175" s="18"/>
      <c r="F175" s="18"/>
      <c r="G175" s="18"/>
      <c r="H175" s="18"/>
      <c r="I175" s="18"/>
    </row>
    <row r="176" spans="2:14">
      <c r="C176" s="18"/>
      <c r="D176" s="18"/>
      <c r="E176" s="18"/>
      <c r="F176" s="18"/>
      <c r="G176" s="18"/>
      <c r="H176" s="18"/>
      <c r="I176" s="18"/>
    </row>
    <row r="177" spans="3:9">
      <c r="C177" s="18"/>
      <c r="D177" s="18"/>
      <c r="E177" s="18"/>
      <c r="F177" s="18"/>
      <c r="G177" s="18"/>
      <c r="H177" s="18"/>
      <c r="I177" s="18"/>
    </row>
    <row r="178" spans="3:9">
      <c r="C178" s="18"/>
      <c r="D178" s="18"/>
      <c r="E178" s="18"/>
      <c r="F178" s="18"/>
      <c r="G178" s="18"/>
      <c r="H178" s="18"/>
      <c r="I178" s="18"/>
    </row>
    <row r="179" spans="3:9">
      <c r="C179" s="18"/>
      <c r="D179" s="18"/>
      <c r="E179" s="18"/>
      <c r="F179" s="18"/>
      <c r="G179" s="18"/>
      <c r="H179" s="18"/>
      <c r="I179" s="18"/>
    </row>
    <row r="180" spans="3:9">
      <c r="C180" s="18"/>
      <c r="D180" s="18"/>
      <c r="E180" s="18"/>
      <c r="F180" s="18"/>
      <c r="G180" s="18"/>
      <c r="H180" s="18"/>
      <c r="I180" s="18"/>
    </row>
    <row r="181" spans="3:9">
      <c r="C181" s="18"/>
      <c r="D181" s="18"/>
      <c r="E181" s="18"/>
      <c r="F181" s="18"/>
      <c r="G181" s="18"/>
      <c r="H181" s="18"/>
      <c r="I181" s="18"/>
    </row>
    <row r="182" spans="3:9">
      <c r="C182" s="18"/>
      <c r="D182" s="18"/>
      <c r="E182" s="18"/>
      <c r="F182" s="18"/>
      <c r="G182" s="18"/>
      <c r="H182" s="18"/>
      <c r="I182" s="18"/>
    </row>
    <row r="183" spans="3:9">
      <c r="C183" s="18"/>
      <c r="D183" s="18"/>
      <c r="E183" s="18"/>
      <c r="F183" s="18"/>
      <c r="G183" s="18"/>
      <c r="H183" s="18"/>
      <c r="I183" s="18"/>
    </row>
    <row r="184" spans="3:9">
      <c r="C184" s="18"/>
      <c r="D184" s="18"/>
      <c r="E184" s="18"/>
      <c r="F184" s="18"/>
      <c r="G184" s="18"/>
      <c r="H184" s="18"/>
      <c r="I184" s="18"/>
    </row>
    <row r="185" spans="3:9">
      <c r="C185" s="18"/>
      <c r="D185" s="18"/>
      <c r="E185" s="18"/>
      <c r="F185" s="18"/>
      <c r="G185" s="18"/>
      <c r="H185" s="18"/>
      <c r="I185" s="18"/>
    </row>
    <row r="186" spans="3:9">
      <c r="C186" s="18"/>
      <c r="D186" s="18"/>
      <c r="E186" s="18"/>
      <c r="F186" s="18"/>
      <c r="G186" s="18"/>
      <c r="H186" s="18"/>
      <c r="I186" s="18"/>
    </row>
    <row r="187" spans="3:9">
      <c r="C187" s="18"/>
      <c r="D187" s="18"/>
      <c r="E187" s="18"/>
      <c r="F187" s="18"/>
      <c r="G187" s="18"/>
      <c r="H187" s="18"/>
      <c r="I187" s="18"/>
    </row>
    <row r="188" spans="3:9">
      <c r="C188" s="18"/>
      <c r="D188" s="18"/>
      <c r="E188" s="18"/>
      <c r="F188" s="18"/>
      <c r="G188" s="18"/>
      <c r="H188" s="18"/>
      <c r="I188" s="18"/>
    </row>
    <row r="189" spans="3:9">
      <c r="C189" s="18"/>
      <c r="D189" s="18"/>
      <c r="E189" s="18"/>
      <c r="F189" s="18"/>
      <c r="G189" s="18"/>
      <c r="H189" s="18"/>
      <c r="I189" s="18"/>
    </row>
    <row r="190" spans="3:9">
      <c r="C190" s="18"/>
      <c r="D190" s="18"/>
      <c r="E190" s="18"/>
      <c r="F190" s="18"/>
      <c r="G190" s="18"/>
      <c r="H190" s="18"/>
      <c r="I190" s="18"/>
    </row>
    <row r="191" spans="3:9">
      <c r="C191" s="18"/>
      <c r="D191" s="18"/>
      <c r="E191" s="18"/>
      <c r="F191" s="18"/>
      <c r="G191" s="18"/>
      <c r="H191" s="18"/>
      <c r="I191" s="18"/>
    </row>
    <row r="192" spans="3:9">
      <c r="C192" s="18"/>
      <c r="D192" s="18"/>
      <c r="E192" s="18"/>
      <c r="F192" s="18"/>
      <c r="G192" s="18"/>
      <c r="H192" s="18"/>
      <c r="I192" s="18"/>
    </row>
    <row r="193" spans="3:9">
      <c r="C193" s="18"/>
      <c r="D193" s="18"/>
      <c r="E193" s="18"/>
      <c r="F193" s="18"/>
      <c r="G193" s="18"/>
      <c r="H193" s="18"/>
      <c r="I193" s="18"/>
    </row>
    <row r="194" spans="3:9">
      <c r="C194" s="18"/>
      <c r="D194" s="18"/>
      <c r="E194" s="18"/>
      <c r="F194" s="18"/>
      <c r="G194" s="18"/>
      <c r="H194" s="18"/>
      <c r="I194" s="18"/>
    </row>
    <row r="195" spans="3:9">
      <c r="C195" s="18"/>
      <c r="D195" s="18"/>
      <c r="E195" s="18"/>
      <c r="F195" s="18"/>
      <c r="G195" s="18"/>
      <c r="H195" s="18"/>
      <c r="I195" s="18"/>
    </row>
    <row r="196" spans="3:9">
      <c r="C196" s="18"/>
      <c r="D196" s="18"/>
      <c r="E196" s="18"/>
      <c r="F196" s="18"/>
      <c r="G196" s="18"/>
      <c r="H196" s="18"/>
      <c r="I196" s="18"/>
    </row>
    <row r="197" spans="3:9">
      <c r="C197" s="18"/>
      <c r="D197" s="18"/>
      <c r="E197" s="18"/>
      <c r="F197" s="18"/>
      <c r="G197" s="18"/>
      <c r="H197" s="18"/>
      <c r="I197" s="18"/>
    </row>
    <row r="198" spans="3:9">
      <c r="C198" s="18"/>
      <c r="D198" s="18"/>
      <c r="E198" s="18"/>
      <c r="F198" s="18"/>
      <c r="G198" s="18"/>
      <c r="H198" s="18"/>
      <c r="I198" s="18"/>
    </row>
    <row r="199" spans="3:9">
      <c r="C199" s="18"/>
      <c r="D199" s="18"/>
      <c r="E199" s="18"/>
      <c r="F199" s="18"/>
      <c r="G199" s="18"/>
      <c r="H199" s="18"/>
      <c r="I199" s="18"/>
    </row>
    <row r="200" spans="3:9">
      <c r="C200" s="18"/>
      <c r="D200" s="18"/>
      <c r="E200" s="18"/>
      <c r="F200" s="18"/>
      <c r="G200" s="18"/>
      <c r="H200" s="18"/>
      <c r="I200" s="18"/>
    </row>
    <row r="201" spans="3:9">
      <c r="C201" s="18"/>
      <c r="D201" s="18"/>
      <c r="E201" s="18"/>
      <c r="F201" s="18"/>
      <c r="G201" s="18"/>
      <c r="H201" s="18"/>
      <c r="I201" s="18"/>
    </row>
    <row r="202" spans="3:9">
      <c r="C202" s="18"/>
      <c r="D202" s="18"/>
      <c r="E202" s="18"/>
      <c r="F202" s="18"/>
      <c r="G202" s="18"/>
      <c r="H202" s="18"/>
      <c r="I202" s="18"/>
    </row>
    <row r="203" spans="3:9">
      <c r="C203" s="18"/>
      <c r="D203" s="18"/>
      <c r="E203" s="18"/>
      <c r="F203" s="18"/>
      <c r="G203" s="18"/>
      <c r="H203" s="18"/>
      <c r="I203" s="18"/>
    </row>
    <row r="204" spans="3:9">
      <c r="C204" s="18"/>
      <c r="D204" s="18"/>
      <c r="E204" s="18"/>
      <c r="F204" s="18"/>
      <c r="G204" s="18"/>
      <c r="H204" s="18"/>
      <c r="I204" s="18"/>
    </row>
    <row r="205" spans="3:9">
      <c r="C205" s="18"/>
      <c r="D205" s="18"/>
      <c r="E205" s="18"/>
      <c r="F205" s="18"/>
      <c r="G205" s="18"/>
      <c r="H205" s="18"/>
      <c r="I205" s="18"/>
    </row>
    <row r="206" spans="3:9">
      <c r="C206" s="18"/>
      <c r="D206" s="18"/>
      <c r="E206" s="18"/>
      <c r="F206" s="18"/>
      <c r="G206" s="18"/>
      <c r="H206" s="18"/>
      <c r="I206" s="18"/>
    </row>
    <row r="207" spans="3:9">
      <c r="C207" s="18"/>
      <c r="D207" s="18"/>
      <c r="E207" s="18"/>
      <c r="F207" s="18"/>
      <c r="G207" s="18"/>
      <c r="H207" s="18"/>
      <c r="I207" s="18"/>
    </row>
    <row r="208" spans="3:9">
      <c r="C208" s="18"/>
      <c r="D208" s="18"/>
      <c r="E208" s="18"/>
      <c r="F208" s="18"/>
      <c r="G208" s="18"/>
      <c r="H208" s="18"/>
      <c r="I208" s="18"/>
    </row>
    <row r="209" spans="3:9">
      <c r="C209" s="18"/>
      <c r="D209" s="18"/>
      <c r="E209" s="18"/>
      <c r="F209" s="18"/>
      <c r="G209" s="18"/>
      <c r="H209" s="18"/>
      <c r="I209" s="18"/>
    </row>
    <row r="210" spans="3:9">
      <c r="C210" s="18"/>
      <c r="D210" s="18"/>
      <c r="E210" s="18"/>
      <c r="F210" s="18"/>
      <c r="G210" s="18"/>
      <c r="H210" s="18"/>
      <c r="I210" s="18"/>
    </row>
    <row r="211" spans="3:9">
      <c r="C211" s="18"/>
      <c r="D211" s="18"/>
      <c r="E211" s="18"/>
      <c r="F211" s="18"/>
      <c r="G211" s="18"/>
      <c r="H211" s="18"/>
      <c r="I211" s="18"/>
    </row>
    <row r="212" spans="3:9">
      <c r="C212" s="18"/>
      <c r="D212" s="18"/>
      <c r="E212" s="18"/>
      <c r="F212" s="18"/>
      <c r="G212" s="18"/>
      <c r="H212" s="18"/>
      <c r="I212" s="18"/>
    </row>
    <row r="213" spans="3:9">
      <c r="C213" s="18"/>
      <c r="D213" s="18"/>
      <c r="E213" s="18"/>
      <c r="F213" s="18"/>
      <c r="G213" s="18"/>
      <c r="H213" s="18"/>
      <c r="I213" s="18"/>
    </row>
    <row r="214" spans="3:9">
      <c r="C214" s="18"/>
      <c r="D214" s="18"/>
      <c r="E214" s="18"/>
      <c r="F214" s="18"/>
      <c r="G214" s="18"/>
      <c r="H214" s="18"/>
      <c r="I214" s="18"/>
    </row>
    <row r="215" spans="3:9">
      <c r="C215" s="18"/>
      <c r="D215" s="18"/>
      <c r="E215" s="18"/>
      <c r="F215" s="18"/>
      <c r="G215" s="18"/>
      <c r="H215" s="18"/>
      <c r="I215" s="18"/>
    </row>
    <row r="216" spans="3:9">
      <c r="C216" s="18"/>
      <c r="D216" s="18"/>
      <c r="E216" s="18"/>
      <c r="F216" s="18"/>
      <c r="G216" s="18"/>
      <c r="H216" s="18"/>
      <c r="I216" s="18"/>
    </row>
    <row r="217" spans="3:9">
      <c r="C217" s="18"/>
      <c r="D217" s="18"/>
      <c r="E217" s="18"/>
      <c r="F217" s="18"/>
      <c r="G217" s="18"/>
      <c r="H217" s="18"/>
      <c r="I217" s="18"/>
    </row>
    <row r="218" spans="3:9">
      <c r="C218" s="18"/>
      <c r="D218" s="18"/>
      <c r="E218" s="18"/>
      <c r="F218" s="18"/>
      <c r="G218" s="18"/>
      <c r="H218" s="18"/>
      <c r="I218" s="18"/>
    </row>
    <row r="219" spans="3:9">
      <c r="C219" s="18"/>
      <c r="D219" s="18"/>
      <c r="E219" s="18"/>
      <c r="F219" s="18"/>
      <c r="G219" s="18"/>
      <c r="H219" s="18"/>
      <c r="I219" s="18"/>
    </row>
    <row r="220" spans="3:9">
      <c r="C220" s="18"/>
      <c r="D220" s="18"/>
      <c r="E220" s="18"/>
      <c r="F220" s="18"/>
      <c r="G220" s="18"/>
      <c r="H220" s="18"/>
      <c r="I220" s="18"/>
    </row>
    <row r="221" spans="3:9">
      <c r="C221" s="18"/>
      <c r="D221" s="18"/>
      <c r="E221" s="18"/>
      <c r="F221" s="18"/>
      <c r="G221" s="18"/>
      <c r="H221" s="18"/>
      <c r="I221" s="18"/>
    </row>
    <row r="222" spans="3:9">
      <c r="C222" s="18"/>
      <c r="D222" s="18"/>
      <c r="E222" s="18"/>
      <c r="F222" s="18"/>
      <c r="G222" s="18"/>
      <c r="H222" s="18"/>
      <c r="I222" s="18"/>
    </row>
    <row r="223" spans="3:9">
      <c r="C223" s="18"/>
      <c r="D223" s="18"/>
      <c r="E223" s="18"/>
      <c r="F223" s="18"/>
      <c r="G223" s="18"/>
      <c r="H223" s="18"/>
      <c r="I223" s="18"/>
    </row>
    <row r="224" spans="3:9">
      <c r="C224" s="18"/>
      <c r="D224" s="18"/>
      <c r="E224" s="18"/>
      <c r="F224" s="18"/>
      <c r="G224" s="18"/>
      <c r="H224" s="18"/>
      <c r="I224" s="18"/>
    </row>
    <row r="225" spans="3:9">
      <c r="C225" s="18"/>
      <c r="D225" s="18"/>
      <c r="E225" s="18"/>
      <c r="F225" s="18"/>
      <c r="G225" s="18"/>
      <c r="H225" s="18"/>
      <c r="I225" s="18"/>
    </row>
    <row r="226" spans="3:9">
      <c r="C226" s="18"/>
      <c r="D226" s="18"/>
      <c r="E226" s="18"/>
      <c r="F226" s="18"/>
      <c r="G226" s="18"/>
      <c r="H226" s="18"/>
      <c r="I226" s="18"/>
    </row>
    <row r="227" spans="3:9">
      <c r="C227" s="18"/>
      <c r="D227" s="18"/>
      <c r="E227" s="18"/>
      <c r="F227" s="18"/>
      <c r="G227" s="18"/>
      <c r="H227" s="18"/>
      <c r="I227" s="18"/>
    </row>
    <row r="228" spans="3:9">
      <c r="C228" s="18"/>
      <c r="D228" s="18"/>
      <c r="E228" s="18"/>
      <c r="F228" s="18"/>
      <c r="G228" s="18"/>
      <c r="H228" s="18"/>
      <c r="I228" s="18"/>
    </row>
    <row r="229" spans="3:9">
      <c r="C229" s="18"/>
      <c r="D229" s="18"/>
      <c r="E229" s="18"/>
      <c r="F229" s="18"/>
      <c r="G229" s="18"/>
      <c r="H229" s="18"/>
      <c r="I229" s="18"/>
    </row>
    <row r="230" spans="3:9">
      <c r="C230" s="18"/>
      <c r="D230" s="18"/>
      <c r="E230" s="18"/>
      <c r="F230" s="18"/>
      <c r="G230" s="18"/>
      <c r="H230" s="18"/>
      <c r="I230" s="18"/>
    </row>
    <row r="231" spans="3:9">
      <c r="C231" s="18"/>
      <c r="D231" s="18"/>
      <c r="E231" s="18"/>
      <c r="F231" s="18"/>
      <c r="G231" s="18"/>
      <c r="H231" s="18"/>
      <c r="I231" s="18"/>
    </row>
    <row r="232" spans="3:9">
      <c r="C232" s="18"/>
      <c r="D232" s="18"/>
      <c r="E232" s="18"/>
      <c r="F232" s="18"/>
      <c r="G232" s="18"/>
      <c r="H232" s="18"/>
      <c r="I232" s="18"/>
    </row>
    <row r="233" spans="3:9">
      <c r="C233" s="18"/>
      <c r="D233" s="18"/>
      <c r="E233" s="18"/>
      <c r="F233" s="18"/>
      <c r="G233" s="18"/>
      <c r="H233" s="18"/>
      <c r="I233" s="18"/>
    </row>
    <row r="234" spans="3:9">
      <c r="C234" s="18"/>
      <c r="D234" s="18"/>
      <c r="E234" s="18"/>
      <c r="F234" s="18"/>
      <c r="G234" s="18"/>
      <c r="H234" s="18"/>
      <c r="I234" s="18"/>
    </row>
    <row r="235" spans="3:9">
      <c r="C235" s="18"/>
      <c r="D235" s="18"/>
      <c r="E235" s="18"/>
      <c r="F235" s="18"/>
      <c r="G235" s="18"/>
      <c r="H235" s="18"/>
      <c r="I235" s="18"/>
    </row>
    <row r="236" spans="3:9">
      <c r="C236" s="18"/>
      <c r="D236" s="18"/>
      <c r="E236" s="18"/>
      <c r="F236" s="18"/>
      <c r="G236" s="18"/>
      <c r="H236" s="18"/>
      <c r="I236" s="18"/>
    </row>
    <row r="237" spans="3:9">
      <c r="C237" s="18"/>
      <c r="D237" s="18"/>
      <c r="E237" s="18"/>
      <c r="F237" s="18"/>
      <c r="G237" s="18"/>
      <c r="H237" s="18"/>
      <c r="I237" s="18"/>
    </row>
    <row r="238" spans="3:9">
      <c r="C238" s="18"/>
      <c r="D238" s="18"/>
      <c r="E238" s="18"/>
      <c r="F238" s="18"/>
      <c r="G238" s="18"/>
      <c r="H238" s="18"/>
      <c r="I238" s="18"/>
    </row>
    <row r="239" spans="3:9">
      <c r="C239" s="18"/>
      <c r="D239" s="18"/>
      <c r="E239" s="18"/>
      <c r="F239" s="18"/>
      <c r="G239" s="18"/>
      <c r="H239" s="18"/>
      <c r="I239" s="18"/>
    </row>
    <row r="240" spans="3:9">
      <c r="C240" s="18"/>
      <c r="D240" s="18"/>
      <c r="E240" s="18"/>
      <c r="F240" s="18"/>
      <c r="G240" s="18"/>
      <c r="H240" s="18"/>
      <c r="I240" s="18"/>
    </row>
    <row r="241" spans="3:9">
      <c r="C241" s="18"/>
      <c r="D241" s="18"/>
      <c r="E241" s="18"/>
      <c r="F241" s="18"/>
      <c r="G241" s="18"/>
      <c r="H241" s="18"/>
      <c r="I241" s="18"/>
    </row>
    <row r="242" spans="3:9">
      <c r="C242" s="18"/>
      <c r="D242" s="18"/>
      <c r="E242" s="18"/>
      <c r="F242" s="18"/>
      <c r="G242" s="18"/>
      <c r="H242" s="18"/>
      <c r="I242" s="18"/>
    </row>
    <row r="243" spans="3:9">
      <c r="C243" s="18"/>
      <c r="D243" s="18"/>
      <c r="E243" s="18"/>
      <c r="F243" s="18"/>
      <c r="G243" s="18"/>
      <c r="H243" s="18"/>
      <c r="I243" s="18"/>
    </row>
    <row r="244" spans="3:9">
      <c r="C244" s="18"/>
      <c r="D244" s="18"/>
      <c r="E244" s="18"/>
      <c r="F244" s="18"/>
      <c r="G244" s="18"/>
      <c r="H244" s="18"/>
      <c r="I244" s="18"/>
    </row>
    <row r="245" spans="3:9">
      <c r="C245" s="18"/>
      <c r="D245" s="18"/>
      <c r="E245" s="18"/>
      <c r="F245" s="18"/>
      <c r="G245" s="18"/>
      <c r="H245" s="18"/>
      <c r="I245" s="18"/>
    </row>
    <row r="246" spans="3:9">
      <c r="C246" s="18"/>
      <c r="D246" s="18"/>
      <c r="E246" s="18"/>
      <c r="F246" s="18"/>
      <c r="G246" s="18"/>
      <c r="H246" s="18"/>
      <c r="I246" s="18"/>
    </row>
    <row r="247" spans="3:9">
      <c r="C247" s="18"/>
      <c r="D247" s="18"/>
      <c r="E247" s="18"/>
      <c r="F247" s="18"/>
      <c r="G247" s="18"/>
      <c r="H247" s="18"/>
      <c r="I247" s="18"/>
    </row>
    <row r="248" spans="3:9">
      <c r="C248" s="18"/>
      <c r="D248" s="18"/>
      <c r="E248" s="18"/>
      <c r="F248" s="18"/>
      <c r="G248" s="18"/>
      <c r="H248" s="18"/>
      <c r="I248" s="18"/>
    </row>
  </sheetData>
  <sheetProtection algorithmName="SHA-512" hashValue="O6uB7J/b4fwXz0RHSGYc7tij8Ph05UarzuBJ1DlTSt9PJ3NuUdPJN5YiFK0FQvYwh9wJv7Vokt6g+mXOrj3qfA==" saltValue="h5GkbA6HAc71lb0PeioPwg==" spinCount="100000" sheet="1" objects="1" scenarios="1"/>
  <mergeCells count="5">
    <mergeCell ref="A1:B1"/>
    <mergeCell ref="C1:D1"/>
    <mergeCell ref="E1:O1"/>
    <mergeCell ref="A2:O2"/>
    <mergeCell ref="N3:O4"/>
  </mergeCells>
  <conditionalFormatting sqref="C1:C1048576">
    <cfRule type="cellIs" dxfId="108" priority="1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dxfId="107" priority="2" operator="between">
      <formula>2003</formula>
      <formula>2008</formula>
    </cfRule>
  </conditionalFormatting>
  <conditionalFormatting sqref="C12:I14 C20:I22 C28:I30 C36:I38 C44:I46 C52:I54 C60:I62 C68:I70">
    <cfRule type="cellIs" dxfId="106" priority="15" operator="between">
      <formula>2002</formula>
      <formula>2007</formula>
    </cfRule>
  </conditionalFormatting>
  <conditionalFormatting sqref="C76:I78">
    <cfRule type="cellIs" dxfId="105" priority="14" operator="between">
      <formula>2002</formula>
      <formula>2007</formula>
    </cfRule>
  </conditionalFormatting>
  <conditionalFormatting sqref="C84:I86">
    <cfRule type="cellIs" dxfId="104" priority="13" operator="between">
      <formula>2002</formula>
      <formula>2007</formula>
    </cfRule>
  </conditionalFormatting>
  <conditionalFormatting sqref="C92:I94">
    <cfRule type="cellIs" dxfId="103" priority="12" operator="between">
      <formula>2002</formula>
      <formula>2007</formula>
    </cfRule>
  </conditionalFormatting>
  <conditionalFormatting sqref="C100:I102">
    <cfRule type="cellIs" dxfId="102" priority="11" operator="between">
      <formula>2002</formula>
      <formula>2007</formula>
    </cfRule>
  </conditionalFormatting>
  <conditionalFormatting sqref="C108:I110">
    <cfRule type="cellIs" dxfId="101" priority="10" operator="between">
      <formula>2002</formula>
      <formula>2007</formula>
    </cfRule>
  </conditionalFormatting>
  <conditionalFormatting sqref="C116:I118">
    <cfRule type="cellIs" dxfId="100" priority="9" operator="between">
      <formula>2002</formula>
      <formula>2007</formula>
    </cfRule>
  </conditionalFormatting>
  <conditionalFormatting sqref="C124:I126">
    <cfRule type="cellIs" dxfId="99" priority="8" operator="between">
      <formula>2002</formula>
      <formula>2007</formula>
    </cfRule>
  </conditionalFormatting>
  <conditionalFormatting sqref="C132:I134">
    <cfRule type="cellIs" dxfId="98" priority="7" operator="between">
      <formula>2002</formula>
      <formula>2007</formula>
    </cfRule>
  </conditionalFormatting>
  <conditionalFormatting sqref="C140:I142">
    <cfRule type="cellIs" dxfId="97" priority="6" operator="between">
      <formula>2002</formula>
      <formula>2007</formula>
    </cfRule>
  </conditionalFormatting>
  <conditionalFormatting sqref="C148:I150">
    <cfRule type="cellIs" dxfId="96" priority="5" operator="between">
      <formula>2002</formula>
      <formula>2007</formula>
    </cfRule>
  </conditionalFormatting>
  <conditionalFormatting sqref="C156:I158">
    <cfRule type="cellIs" dxfId="95" priority="4" operator="between">
      <formula>2002</formula>
      <formula>2007</formula>
    </cfRule>
  </conditionalFormatting>
  <conditionalFormatting sqref="C164:I248">
    <cfRule type="cellIs" dxfId="94" priority="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2" footer="0.31496062992125984"/>
  <pageSetup paperSize="9" scale="95" orientation="landscape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16383" man="1"/>
    <brk id="76" max="16383" man="1"/>
    <brk id="116" max="16383" man="1"/>
    <brk id="156" max="16383" man="1"/>
  </row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A6ABFB-C8CF-4BC7-BB6F-7B340CBA6BA6}">
          <x14:formula1>
            <xm:f>'fiú diszkosz sorrend'!$H$3:$H$10</xm:f>
          </x14:formula1>
          <xm:sqref>E1:O1</xm:sqref>
        </x14:dataValidation>
        <x14:dataValidation type="list" allowBlank="1" showInputMessage="1" showErrorMessage="1" xr:uid="{341C86F5-737F-42C4-BC9E-6C37BB48FF2E}">
          <x14:formula1>
            <xm:f>'fiú diszkosz sorrend'!$J$3:$J$4</xm:f>
          </x14:formula1>
          <xm:sqref>A1:B1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29"/>
  <sheetViews>
    <sheetView zoomScaleNormal="100" workbookViewId="0">
      <selection activeCell="B24" sqref="B24:B25"/>
    </sheetView>
  </sheetViews>
  <sheetFormatPr defaultRowHeight="12.75"/>
  <cols>
    <col min="1" max="1" width="8" customWidth="1"/>
    <col min="2" max="2" width="25.42578125" customWidth="1"/>
    <col min="3" max="3" width="85" customWidth="1"/>
    <col min="4" max="4" width="10.140625" customWidth="1"/>
    <col min="8" max="8" width="21" hidden="1" customWidth="1"/>
    <col min="9" max="10" width="9.140625" hidden="1" customWidth="1"/>
    <col min="11" max="11" width="9.140625" customWidth="1"/>
  </cols>
  <sheetData>
    <row r="1" spans="1:10" ht="47.25" customHeight="1">
      <c r="A1" s="71" t="str">
        <f>'56 kcs fiú diszkosz'!A1:M1</f>
        <v>Fiú</v>
      </c>
      <c r="B1" s="72" t="str">
        <f>'56 kcs fiú diszkosz'!C1</f>
        <v>V-VI.</v>
      </c>
      <c r="C1" s="140" t="str">
        <f>'56 kcs fiú diszkosz'!E1</f>
        <v>Diszkoszvetés (1,75 kg)</v>
      </c>
      <c r="D1" s="140"/>
    </row>
    <row r="2" spans="1:10" ht="18" customHeight="1">
      <c r="A2" s="63"/>
      <c r="B2" s="63" t="s">
        <v>14</v>
      </c>
      <c r="C2" s="63" t="s">
        <v>15</v>
      </c>
      <c r="D2" s="63" t="s">
        <v>16</v>
      </c>
      <c r="H2" t="s">
        <v>41</v>
      </c>
      <c r="J2" t="s">
        <v>37</v>
      </c>
    </row>
    <row r="3" spans="1:10">
      <c r="A3" s="64" t="s">
        <v>0</v>
      </c>
      <c r="B3" s="65" t="str">
        <f>'56 kcs fiú diszkosz'!C6</f>
        <v>Tamási</v>
      </c>
      <c r="C3" s="65" t="str">
        <f>'56 kcs fiú diszkosz'!B6</f>
        <v>Tamási Béri Balogh Ádám Katolikus Gimnázium, Kollégium, Általános Iskola és Óvoda</v>
      </c>
      <c r="D3" s="66">
        <f>'56 kcs fiú diszkosz'!L6</f>
        <v>29.504999999999999</v>
      </c>
      <c r="H3" t="s">
        <v>43</v>
      </c>
      <c r="J3" t="s">
        <v>38</v>
      </c>
    </row>
    <row r="4" spans="1:10">
      <c r="A4" s="64" t="s">
        <v>1</v>
      </c>
      <c r="B4" s="65" t="str">
        <f>'56 kcs fiú diszkosz'!C22</f>
        <v>Szekszárd</v>
      </c>
      <c r="C4" s="65" t="str">
        <f>'56 kcs fiú diszkosz'!B22</f>
        <v>Szekszárdi I. Béla Gimnázium, Kollégium és Általános Iskola B</v>
      </c>
      <c r="D4" s="66">
        <f>'56 kcs fiú diszkosz'!L22</f>
        <v>23.68</v>
      </c>
      <c r="H4" t="s">
        <v>42</v>
      </c>
      <c r="J4" t="s">
        <v>39</v>
      </c>
    </row>
    <row r="5" spans="1:10">
      <c r="A5" s="64" t="s">
        <v>2</v>
      </c>
      <c r="B5" s="65" t="str">
        <f>'56 kcs fiú diszkosz'!C14</f>
        <v>Szekszárd</v>
      </c>
      <c r="C5" s="65" t="str">
        <f>'56 kcs fiú diszkosz'!B14</f>
        <v>Szekszárdi I. Béla Gimnázium, Kollégium és Általános Iskola A</v>
      </c>
      <c r="D5" s="66">
        <f>'56 kcs fiú diszkosz'!L14</f>
        <v>16.479999999999997</v>
      </c>
      <c r="H5" t="s">
        <v>47</v>
      </c>
    </row>
    <row r="6" spans="1:10">
      <c r="A6" s="64" t="s">
        <v>3</v>
      </c>
      <c r="B6" s="65">
        <f>'56 kcs fiú diszkosz'!C30</f>
        <v>0</v>
      </c>
      <c r="C6" s="65">
        <f>'56 kcs fiú diszkosz'!B30</f>
        <v>0</v>
      </c>
      <c r="D6" s="66">
        <f>'56 kcs fiú diszkosz'!L30</f>
        <v>0</v>
      </c>
      <c r="H6" t="s">
        <v>45</v>
      </c>
    </row>
    <row r="7" spans="1:10">
      <c r="A7" s="64" t="s">
        <v>4</v>
      </c>
      <c r="B7" s="65">
        <f>'56 kcs fiú diszkosz'!C38</f>
        <v>0</v>
      </c>
      <c r="C7" s="65">
        <f>'56 kcs fiú diszkosz'!B38</f>
        <v>0</v>
      </c>
      <c r="D7" s="66">
        <f>'56 kcs fiú diszkosz'!L38</f>
        <v>0</v>
      </c>
      <c r="H7" t="s">
        <v>46</v>
      </c>
    </row>
    <row r="8" spans="1:10">
      <c r="A8" s="64" t="s">
        <v>5</v>
      </c>
      <c r="B8" s="65">
        <f>'56 kcs fiú diszkosz'!C46</f>
        <v>0</v>
      </c>
      <c r="C8" s="65">
        <f>'56 kcs fiú diszkosz'!B46</f>
        <v>0</v>
      </c>
      <c r="D8" s="66">
        <f>'56 kcs fiú diszkosz'!L46</f>
        <v>0</v>
      </c>
      <c r="H8" t="s">
        <v>48</v>
      </c>
    </row>
    <row r="9" spans="1:10">
      <c r="A9" s="64" t="s">
        <v>6</v>
      </c>
      <c r="B9" s="65">
        <f>'56 kcs fiú diszkosz'!C54</f>
        <v>0</v>
      </c>
      <c r="C9" s="65">
        <f>'56 kcs fiú diszkosz'!B54</f>
        <v>0</v>
      </c>
      <c r="D9" s="66">
        <f>'56 kcs fiú diszkosz'!L54</f>
        <v>0</v>
      </c>
      <c r="H9" t="s">
        <v>49</v>
      </c>
    </row>
    <row r="10" spans="1:10">
      <c r="A10" s="64" t="s">
        <v>7</v>
      </c>
      <c r="B10" s="65">
        <f>'56 kcs fiú diszkosz'!C62</f>
        <v>0</v>
      </c>
      <c r="C10" s="65">
        <f>'56 kcs fiú diszkosz'!B62</f>
        <v>0</v>
      </c>
      <c r="D10" s="66">
        <f>'56 kcs fiú diszkosz'!L62</f>
        <v>0</v>
      </c>
      <c r="H10" t="s">
        <v>50</v>
      </c>
    </row>
    <row r="11" spans="1:10">
      <c r="A11" s="64" t="s">
        <v>17</v>
      </c>
      <c r="B11" s="65">
        <f>'56 kcs fiú diszkosz'!C70</f>
        <v>0</v>
      </c>
      <c r="C11" s="65">
        <f>'56 kcs fiú diszkosz'!B70</f>
        <v>0</v>
      </c>
      <c r="D11" s="66">
        <f>'56 kcs fiú diszkosz'!L70</f>
        <v>0</v>
      </c>
    </row>
    <row r="12" spans="1:10">
      <c r="A12" s="64" t="s">
        <v>18</v>
      </c>
      <c r="B12" s="65">
        <f>'56 kcs fiú diszkosz'!C78</f>
        <v>0</v>
      </c>
      <c r="C12" s="65">
        <f>'56 kcs fiú diszkosz'!B78</f>
        <v>0</v>
      </c>
      <c r="D12" s="66">
        <f>'56 kcs fiú diszkosz'!L78</f>
        <v>0</v>
      </c>
    </row>
    <row r="13" spans="1:10">
      <c r="A13" s="64" t="s">
        <v>19</v>
      </c>
      <c r="B13" s="65">
        <f>'56 kcs fiú diszkosz'!C86</f>
        <v>0</v>
      </c>
      <c r="C13" s="65">
        <f>'56 kcs fiú diszkosz'!B86</f>
        <v>0</v>
      </c>
      <c r="D13" s="66">
        <f>'56 kcs fiú diszkosz'!L86</f>
        <v>0</v>
      </c>
    </row>
    <row r="14" spans="1:10">
      <c r="A14" s="64" t="s">
        <v>20</v>
      </c>
      <c r="B14" s="65">
        <f>'56 kcs fiú diszkosz'!C94</f>
        <v>0</v>
      </c>
      <c r="C14" s="65">
        <f>'56 kcs fiú diszkosz'!B94</f>
        <v>0</v>
      </c>
      <c r="D14" s="66">
        <f>'56 kcs fiú diszkosz'!L94</f>
        <v>0</v>
      </c>
    </row>
    <row r="15" spans="1:10">
      <c r="A15" s="64" t="s">
        <v>21</v>
      </c>
      <c r="B15" s="65">
        <f>'56 kcs fiú diszkosz'!C102</f>
        <v>0</v>
      </c>
      <c r="C15" s="65">
        <f>'56 kcs fiú diszkosz'!B102</f>
        <v>0</v>
      </c>
      <c r="D15" s="66">
        <f>'56 kcs fiú diszkosz'!L102</f>
        <v>0</v>
      </c>
    </row>
    <row r="16" spans="1:10">
      <c r="A16" s="64" t="s">
        <v>22</v>
      </c>
      <c r="B16" s="65">
        <f>'56 kcs fiú diszkosz'!C110</f>
        <v>0</v>
      </c>
      <c r="C16" s="65">
        <f>'56 kcs fiú diszkosz'!B110</f>
        <v>0</v>
      </c>
      <c r="D16" s="66">
        <f>'56 kcs fiú diszkosz'!L110</f>
        <v>0</v>
      </c>
    </row>
    <row r="17" spans="1:4">
      <c r="A17" s="64" t="s">
        <v>23</v>
      </c>
      <c r="B17" s="65">
        <f>'56 kcs fiú diszkosz'!C118</f>
        <v>0</v>
      </c>
      <c r="C17" s="65">
        <v>0</v>
      </c>
      <c r="D17" s="66">
        <f>'56 kcs fiú diszkosz'!L118</f>
        <v>0</v>
      </c>
    </row>
    <row r="18" spans="1:4">
      <c r="A18" s="64" t="s">
        <v>29</v>
      </c>
      <c r="B18" s="65">
        <f>'56 kcs fiú diszkosz'!C126</f>
        <v>0</v>
      </c>
      <c r="C18" s="65">
        <f>'56 kcs fiú diszkosz'!B126</f>
        <v>0</v>
      </c>
      <c r="D18" s="66">
        <f>'56 kcs fiú diszkosz'!L126</f>
        <v>0</v>
      </c>
    </row>
    <row r="19" spans="1:4">
      <c r="A19" s="64" t="s">
        <v>30</v>
      </c>
      <c r="B19" s="65">
        <f>'56 kcs fiú diszkosz'!C134</f>
        <v>0</v>
      </c>
      <c r="C19" s="65">
        <f>'56 kcs fiú diszkosz'!B134</f>
        <v>0</v>
      </c>
      <c r="D19" s="66">
        <f>'56 kcs fiú diszkosz'!L134</f>
        <v>0</v>
      </c>
    </row>
    <row r="20" spans="1:4">
      <c r="A20" s="64" t="s">
        <v>31</v>
      </c>
      <c r="B20" s="65">
        <f>'56 kcs fiú diszkosz'!C142</f>
        <v>0</v>
      </c>
      <c r="C20" s="65">
        <f>'56 kcs fiú diszkosz'!B142</f>
        <v>0</v>
      </c>
      <c r="D20" s="66">
        <f>'56 kcs fiú diszkosz'!L142</f>
        <v>0</v>
      </c>
    </row>
    <row r="21" spans="1:4">
      <c r="A21" s="64" t="s">
        <v>32</v>
      </c>
      <c r="B21" s="65">
        <f>'56 kcs fiú diszkosz'!C150</f>
        <v>0</v>
      </c>
      <c r="C21" s="65">
        <f>'56 kcs fiú diszkosz'!B150</f>
        <v>0</v>
      </c>
      <c r="D21" s="66">
        <f>'56 kcs fiú diszkosz'!L150</f>
        <v>0</v>
      </c>
    </row>
    <row r="22" spans="1:4">
      <c r="A22" s="64" t="s">
        <v>33</v>
      </c>
      <c r="B22" s="65">
        <f>'56 kcs fiú diszkosz'!C158</f>
        <v>0</v>
      </c>
      <c r="C22" s="65">
        <f>'56 kcs fiú diszkosz'!B158</f>
        <v>0</v>
      </c>
      <c r="D22" s="66">
        <f>'56 kcs fiú diszkosz'!L158</f>
        <v>0</v>
      </c>
    </row>
    <row r="24" spans="1:4" ht="27.75" customHeight="1">
      <c r="B24" s="69" t="str">
        <f>[3]Fedlap!A22</f>
        <v>Szekszárd</v>
      </c>
      <c r="C24" s="70">
        <f>[3]Fedlap!A25</f>
        <v>45189</v>
      </c>
    </row>
    <row r="26" spans="1:4">
      <c r="A26" s="85" t="s">
        <v>53</v>
      </c>
    </row>
    <row r="28" spans="1:4">
      <c r="A28" t="s">
        <v>25</v>
      </c>
    </row>
    <row r="29" spans="1:4">
      <c r="A29" t="s">
        <v>26</v>
      </c>
    </row>
  </sheetData>
  <mergeCells count="1">
    <mergeCell ref="C1:D1"/>
  </mergeCells>
  <pageMargins left="0.7" right="0.7" top="0.75" bottom="0.75" header="0.3" footer="0.3"/>
  <pageSetup paperSize="9" orientation="landscape" horizontalDpi="300" verticalDpi="300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29</vt:i4>
      </vt:variant>
    </vt:vector>
  </HeadingPairs>
  <TitlesOfParts>
    <vt:vector size="58" baseType="lpstr">
      <vt:lpstr>Fedlap</vt:lpstr>
      <vt:lpstr>56 kcs fiú magas</vt:lpstr>
      <vt:lpstr>fiú magas sorrend</vt:lpstr>
      <vt:lpstr>56 kcs fiú távol</vt:lpstr>
      <vt:lpstr>fiú távol sorrend</vt:lpstr>
      <vt:lpstr>56 kcs fiú súly</vt:lpstr>
      <vt:lpstr>fiú súly sorrend</vt:lpstr>
      <vt:lpstr>56 kcs fiú diszkosz</vt:lpstr>
      <vt:lpstr>fiú diszkosz sorrend</vt:lpstr>
      <vt:lpstr>56 kcs fiú gerely</vt:lpstr>
      <vt:lpstr>fiú gerely sorrend</vt:lpstr>
      <vt:lpstr>56kcs fiú 4x1500m</vt:lpstr>
      <vt:lpstr>fiú 4x1500m sorrend</vt:lpstr>
      <vt:lpstr>56kcs fiú svédváltó</vt:lpstr>
      <vt:lpstr>fiú svédváltó sorrend</vt:lpstr>
      <vt:lpstr>56 kcs lány magas</vt:lpstr>
      <vt:lpstr>lány magas sorrend</vt:lpstr>
      <vt:lpstr>56 kcs lány távol</vt:lpstr>
      <vt:lpstr>lány távol sorrend</vt:lpstr>
      <vt:lpstr>56 kcs lány súly</vt:lpstr>
      <vt:lpstr>lány súly sorrend</vt:lpstr>
      <vt:lpstr>56 kcs lány diszkosz</vt:lpstr>
      <vt:lpstr>lány diszkosz sorrend</vt:lpstr>
      <vt:lpstr>56 kcs lány gerely</vt:lpstr>
      <vt:lpstr>lány gerely sorrend</vt:lpstr>
      <vt:lpstr>56kcs lány 4x800m</vt:lpstr>
      <vt:lpstr>lány 4x800m sorrend</vt:lpstr>
      <vt:lpstr>56kcs lány svédváltó</vt:lpstr>
      <vt:lpstr>lány svédváltó sorrend</vt:lpstr>
      <vt:lpstr>'56 kcs fiú diszkosz'!Nyomtatási_terület</vt:lpstr>
      <vt:lpstr>'56 kcs fiú gerely'!Nyomtatási_terület</vt:lpstr>
      <vt:lpstr>'56 kcs fiú magas'!Nyomtatási_terület</vt:lpstr>
      <vt:lpstr>'56 kcs fiú súly'!Nyomtatási_terület</vt:lpstr>
      <vt:lpstr>'56 kcs fiú távol'!Nyomtatási_terület</vt:lpstr>
      <vt:lpstr>'56 kcs lány diszkosz'!Nyomtatási_terület</vt:lpstr>
      <vt:lpstr>'56 kcs lány gerely'!Nyomtatási_terület</vt:lpstr>
      <vt:lpstr>'56 kcs lány magas'!Nyomtatási_terület</vt:lpstr>
      <vt:lpstr>'56 kcs lány súly'!Nyomtatási_terület</vt:lpstr>
      <vt:lpstr>'56 kcs lány távol'!Nyomtatási_terület</vt:lpstr>
      <vt:lpstr>'56kcs fiú 4x1500m'!Nyomtatási_terület</vt:lpstr>
      <vt:lpstr>'56kcs fiú svédváltó'!Nyomtatási_terület</vt:lpstr>
      <vt:lpstr>'56kcs lány 4x800m'!Nyomtatási_terület</vt:lpstr>
      <vt:lpstr>'56kcs lány svédváltó'!Nyomtatási_terület</vt:lpstr>
      <vt:lpstr>Fedlap!Nyomtatási_terület</vt:lpstr>
      <vt:lpstr>'fiú 4x1500m sorrend'!Nyomtatási_terület</vt:lpstr>
      <vt:lpstr>'fiú diszkosz sorrend'!Nyomtatási_terület</vt:lpstr>
      <vt:lpstr>'fiú gerely sorrend'!Nyomtatási_terület</vt:lpstr>
      <vt:lpstr>'fiú magas sorrend'!Nyomtatási_terület</vt:lpstr>
      <vt:lpstr>'fiú súly sorrend'!Nyomtatási_terület</vt:lpstr>
      <vt:lpstr>'fiú svédváltó sorrend'!Nyomtatási_terület</vt:lpstr>
      <vt:lpstr>'fiú távol sorrend'!Nyomtatási_terület</vt:lpstr>
      <vt:lpstr>'lány 4x800m sorrend'!Nyomtatási_terület</vt:lpstr>
      <vt:lpstr>'lány diszkosz sorrend'!Nyomtatási_terület</vt:lpstr>
      <vt:lpstr>'lány gerely sorrend'!Nyomtatási_terület</vt:lpstr>
      <vt:lpstr>'lány magas sorrend'!Nyomtatási_terület</vt:lpstr>
      <vt:lpstr>'lány súly sorrend'!Nyomtatási_terület</vt:lpstr>
      <vt:lpstr>'lány svédváltó sorrend'!Nyomtatási_terület</vt:lpstr>
      <vt:lpstr>'lány távol sorrend'!Nyomtatási_terület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User</cp:lastModifiedBy>
  <cp:lastPrinted>2023-09-21T08:44:38Z</cp:lastPrinted>
  <dcterms:created xsi:type="dcterms:W3CDTF">2003-10-04T09:35:55Z</dcterms:created>
  <dcterms:modified xsi:type="dcterms:W3CDTF">2023-09-21T11:24:52Z</dcterms:modified>
</cp:coreProperties>
</file>