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720" tabRatio="804"/>
  </bookViews>
  <sheets>
    <sheet name="Fedlap" sheetId="23" r:id="rId1"/>
    <sheet name="34 kcs fiú magas" sheetId="27" r:id="rId2"/>
    <sheet name="magas sorrend" sheetId="28" r:id="rId3"/>
    <sheet name="34 kcs fiú távol" sheetId="31" r:id="rId4"/>
    <sheet name="távol sorrend" sheetId="32" r:id="rId5"/>
    <sheet name="34 kcs fiú kislabda" sheetId="4" r:id="rId6"/>
    <sheet name="kislabda sorrend" sheetId="26" r:id="rId7"/>
    <sheet name="34 kcs fiú súly" sheetId="29" r:id="rId8"/>
    <sheet name="súly sorrend" sheetId="30" r:id="rId9"/>
    <sheet name="34kcs 10x200 m váltó" sheetId="33" r:id="rId10"/>
    <sheet name="váltó sorrend" sheetId="34" r:id="rId11"/>
    <sheet name="34 kcs lány magas" sheetId="35" r:id="rId12"/>
    <sheet name="lány magas sorrend" sheetId="36" r:id="rId13"/>
    <sheet name="34kcs lány távol" sheetId="39" r:id="rId14"/>
    <sheet name="lány távol sorrend" sheetId="40" r:id="rId15"/>
    <sheet name="34 kcs lány kislabda" sheetId="37" r:id="rId16"/>
    <sheet name="lány kislabda sorrend" sheetId="38" r:id="rId17"/>
    <sheet name="34 kcs lány súly" sheetId="41" r:id="rId18"/>
    <sheet name="lány súly sorrend" sheetId="4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5">'34 kcs fiú kislabda'!$A$1:$O$60</definedName>
    <definedName name="_xlnm.Print_Area" localSheetId="1">'34 kcs fiú magas'!$A$1:$O$44</definedName>
    <definedName name="_xlnm.Print_Area" localSheetId="7">'34 kcs fiú súly'!$A$1:$O$68</definedName>
    <definedName name="_xlnm.Print_Area" localSheetId="3">'34 kcs fiú távol'!$A$1:$O$76</definedName>
    <definedName name="_xlnm.Print_Area" localSheetId="15">'34 kcs lány kislabda'!$A$1:$O$43</definedName>
    <definedName name="_xlnm.Print_Area" localSheetId="11">'34 kcs lány magas'!$A$1:$O$53</definedName>
    <definedName name="_xlnm.Print_Area" localSheetId="17">'34 kcs lány súly'!$A$1:$O$36</definedName>
    <definedName name="_xlnm.Print_Area" localSheetId="9">'34kcs 10x200 m váltó'!$A$1:$H$69</definedName>
    <definedName name="_xlnm.Print_Area" localSheetId="13">'34kcs lány távol'!$A$1:$O$76</definedName>
    <definedName name="_xlnm.Print_Area" localSheetId="0">Fedlap!$A$1:$J$37</definedName>
    <definedName name="_xlnm.Print_Area" localSheetId="6">'kislabda sorrend'!$A$1:$D$26</definedName>
    <definedName name="_xlnm.Print_Area" localSheetId="16">'lány kislabda sorrend'!$A$1:$D$26</definedName>
    <definedName name="_xlnm.Print_Area" localSheetId="12">'lány magas sorrend'!$A$1:$D$26</definedName>
    <definedName name="_xlnm.Print_Area" localSheetId="18">'lány súly sorrend'!$A$1:$D$26</definedName>
    <definedName name="_xlnm.Print_Area" localSheetId="14">'lány távol sorrend'!$A$1:$D$26</definedName>
    <definedName name="_xlnm.Print_Area" localSheetId="2">'magas sorrend'!$A$1:$D$31</definedName>
    <definedName name="_xlnm.Print_Area" localSheetId="8">'súly sorrend'!$A$1:$D$26</definedName>
    <definedName name="_xlnm.Print_Area" localSheetId="4">'távol sorrend'!$A$1:$D$26</definedName>
    <definedName name="_xlnm.Print_Area" localSheetId="10">'váltó sorrend'!$A$1:$D$9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8"/>
  <c r="C8"/>
  <c r="D8"/>
  <c r="C24" i="42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"/>
  <c r="B1"/>
  <c r="A1"/>
  <c r="J163" i="41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J131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J104"/>
  <c r="J103"/>
  <c r="L102"/>
  <c r="D15" i="42" s="1"/>
  <c r="J99" i="41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J72"/>
  <c r="J71"/>
  <c r="L70"/>
  <c r="D11" i="42" s="1"/>
  <c r="J67" i="41"/>
  <c r="J66"/>
  <c r="J65"/>
  <c r="J64"/>
  <c r="L62" s="1"/>
  <c r="J63"/>
  <c r="J59"/>
  <c r="J58"/>
  <c r="J57"/>
  <c r="J56"/>
  <c r="J55"/>
  <c r="L54" s="1"/>
  <c r="J51"/>
  <c r="J50"/>
  <c r="J49"/>
  <c r="J48"/>
  <c r="J47"/>
  <c r="L46" s="1"/>
  <c r="J43"/>
  <c r="J42"/>
  <c r="J41"/>
  <c r="J40"/>
  <c r="J39"/>
  <c r="L38"/>
  <c r="D7" i="42" s="1"/>
  <c r="J35" i="41"/>
  <c r="J34"/>
  <c r="J33"/>
  <c r="J32"/>
  <c r="L30" s="1"/>
  <c r="J31"/>
  <c r="J27"/>
  <c r="J26"/>
  <c r="J25"/>
  <c r="J24"/>
  <c r="J23"/>
  <c r="L22" s="1"/>
  <c r="J19"/>
  <c r="J18"/>
  <c r="J17"/>
  <c r="J16"/>
  <c r="J15"/>
  <c r="L14" s="1"/>
  <c r="J11"/>
  <c r="J10"/>
  <c r="J9"/>
  <c r="J8"/>
  <c r="J7"/>
  <c r="L6"/>
  <c r="A1" i="40"/>
  <c r="B1"/>
  <c r="C1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B18"/>
  <c r="C18"/>
  <c r="B19"/>
  <c r="C19"/>
  <c r="B20"/>
  <c r="C20"/>
  <c r="B21"/>
  <c r="C21"/>
  <c r="B22"/>
  <c r="C22"/>
  <c r="B24"/>
  <c r="C24"/>
  <c r="J7" i="39"/>
  <c r="L6" s="1"/>
  <c r="J8"/>
  <c r="J9"/>
  <c r="J10"/>
  <c r="J11"/>
  <c r="J15"/>
  <c r="J16"/>
  <c r="J17"/>
  <c r="L14" s="1"/>
  <c r="J18"/>
  <c r="J19"/>
  <c r="J23"/>
  <c r="J24"/>
  <c r="J25"/>
  <c r="L22" s="1"/>
  <c r="J26"/>
  <c r="J27"/>
  <c r="J31"/>
  <c r="L30" s="1"/>
  <c r="J32"/>
  <c r="J33"/>
  <c r="J34"/>
  <c r="J35"/>
  <c r="J39"/>
  <c r="L38" s="1"/>
  <c r="J40"/>
  <c r="J41"/>
  <c r="J42"/>
  <c r="J43"/>
  <c r="J47"/>
  <c r="J48"/>
  <c r="J49"/>
  <c r="L46" s="1"/>
  <c r="J50"/>
  <c r="J51"/>
  <c r="J55"/>
  <c r="J56"/>
  <c r="J57"/>
  <c r="L54" s="1"/>
  <c r="J58"/>
  <c r="J59"/>
  <c r="J63"/>
  <c r="L62" s="1"/>
  <c r="J64"/>
  <c r="J65"/>
  <c r="J66"/>
  <c r="J67"/>
  <c r="J71"/>
  <c r="L70" s="1"/>
  <c r="J72"/>
  <c r="J73"/>
  <c r="J74"/>
  <c r="J75"/>
  <c r="J79"/>
  <c r="J80"/>
  <c r="J81"/>
  <c r="L78" s="1"/>
  <c r="J82"/>
  <c r="J83"/>
  <c r="J87"/>
  <c r="J88"/>
  <c r="J89"/>
  <c r="L86" s="1"/>
  <c r="J90"/>
  <c r="J91"/>
  <c r="J95"/>
  <c r="L94" s="1"/>
  <c r="J96"/>
  <c r="J97"/>
  <c r="J98"/>
  <c r="J99"/>
  <c r="J103"/>
  <c r="L102" s="1"/>
  <c r="J104"/>
  <c r="J105"/>
  <c r="J106"/>
  <c r="J107"/>
  <c r="J111"/>
  <c r="J112"/>
  <c r="J113"/>
  <c r="L110" s="1"/>
  <c r="J114"/>
  <c r="J115"/>
  <c r="J119"/>
  <c r="J120"/>
  <c r="J121"/>
  <c r="L118" s="1"/>
  <c r="J122"/>
  <c r="J123"/>
  <c r="J127"/>
  <c r="L126" s="1"/>
  <c r="J128"/>
  <c r="J129"/>
  <c r="J130"/>
  <c r="J131"/>
  <c r="J135"/>
  <c r="L134" s="1"/>
  <c r="J136"/>
  <c r="J137"/>
  <c r="J138"/>
  <c r="J139"/>
  <c r="J143"/>
  <c r="J144"/>
  <c r="J145"/>
  <c r="L142" s="1"/>
  <c r="J146"/>
  <c r="J147"/>
  <c r="J151"/>
  <c r="J152"/>
  <c r="J153"/>
  <c r="L150" s="1"/>
  <c r="J154"/>
  <c r="J155"/>
  <c r="J159"/>
  <c r="L158" s="1"/>
  <c r="J160"/>
  <c r="J161"/>
  <c r="J162"/>
  <c r="J163"/>
  <c r="C24" i="38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7"/>
  <c r="B7"/>
  <c r="C6"/>
  <c r="B6"/>
  <c r="C5"/>
  <c r="B5"/>
  <c r="C4"/>
  <c r="B4"/>
  <c r="C3"/>
  <c r="B3"/>
  <c r="C1"/>
  <c r="B1"/>
  <c r="A1"/>
  <c r="J163" i="37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J131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J104"/>
  <c r="J103"/>
  <c r="L102"/>
  <c r="D15" i="38" s="1"/>
  <c r="J99" i="37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J72"/>
  <c r="J71"/>
  <c r="L70"/>
  <c r="D11" i="38" s="1"/>
  <c r="J67" i="37"/>
  <c r="J66"/>
  <c r="J65"/>
  <c r="J64"/>
  <c r="L62" s="1"/>
  <c r="J63"/>
  <c r="J59"/>
  <c r="J58"/>
  <c r="J57"/>
  <c r="J56"/>
  <c r="J55"/>
  <c r="L54" s="1"/>
  <c r="J51"/>
  <c r="J50"/>
  <c r="J49"/>
  <c r="J48"/>
  <c r="J47"/>
  <c r="J43"/>
  <c r="J42"/>
  <c r="J41"/>
  <c r="J40"/>
  <c r="J39"/>
  <c r="L38" s="1"/>
  <c r="J35"/>
  <c r="J34"/>
  <c r="J33"/>
  <c r="J32"/>
  <c r="L30" s="1"/>
  <c r="J31"/>
  <c r="J27"/>
  <c r="J26"/>
  <c r="J25"/>
  <c r="J24"/>
  <c r="J23"/>
  <c r="L22" s="1"/>
  <c r="J19"/>
  <c r="J18"/>
  <c r="J17"/>
  <c r="J16"/>
  <c r="J15"/>
  <c r="L14" s="1"/>
  <c r="J11"/>
  <c r="J10"/>
  <c r="J9"/>
  <c r="J8"/>
  <c r="J7"/>
  <c r="L6"/>
  <c r="D5" i="38" s="1"/>
  <c r="C24" i="36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"/>
  <c r="B1"/>
  <c r="A1"/>
  <c r="J163" i="35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J131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J104"/>
  <c r="J103"/>
  <c r="L102"/>
  <c r="D15" i="36" s="1"/>
  <c r="J99" i="35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J72"/>
  <c r="J71"/>
  <c r="L70"/>
  <c r="D11" i="36" s="1"/>
  <c r="J67" i="35"/>
  <c r="J66"/>
  <c r="J65"/>
  <c r="J64"/>
  <c r="L62" s="1"/>
  <c r="J63"/>
  <c r="J59"/>
  <c r="J58"/>
  <c r="J57"/>
  <c r="J56"/>
  <c r="J55"/>
  <c r="L54" s="1"/>
  <c r="J51"/>
  <c r="J50"/>
  <c r="J49"/>
  <c r="J48"/>
  <c r="J47"/>
  <c r="L46" s="1"/>
  <c r="J43"/>
  <c r="J42"/>
  <c r="J41"/>
  <c r="L38" s="1"/>
  <c r="J40"/>
  <c r="J39"/>
  <c r="J35"/>
  <c r="J34"/>
  <c r="J33"/>
  <c r="J32"/>
  <c r="L30" s="1"/>
  <c r="J31"/>
  <c r="J27"/>
  <c r="J26"/>
  <c r="J25"/>
  <c r="J24"/>
  <c r="J23"/>
  <c r="L22" s="1"/>
  <c r="J19"/>
  <c r="J18"/>
  <c r="J17"/>
  <c r="J16"/>
  <c r="J15"/>
  <c r="L14" s="1"/>
  <c r="J11"/>
  <c r="J10"/>
  <c r="J9"/>
  <c r="L6" s="1"/>
  <c r="J8"/>
  <c r="J7"/>
  <c r="C9" i="34"/>
  <c r="B9"/>
  <c r="D7"/>
  <c r="C7"/>
  <c r="B7"/>
  <c r="D6"/>
  <c r="C6"/>
  <c r="B6"/>
  <c r="D5"/>
  <c r="C5"/>
  <c r="B5"/>
  <c r="D4"/>
  <c r="C4"/>
  <c r="B4"/>
  <c r="D3"/>
  <c r="C3"/>
  <c r="B3"/>
  <c r="A1"/>
  <c r="G201" i="33"/>
  <c r="G188"/>
  <c r="G175"/>
  <c r="G162"/>
  <c r="G149"/>
  <c r="G136"/>
  <c r="G123"/>
  <c r="G110"/>
  <c r="G97"/>
  <c r="G84"/>
  <c r="G71"/>
  <c r="G58"/>
  <c r="G45"/>
  <c r="G32"/>
  <c r="G19"/>
  <c r="G6"/>
  <c r="C24" i="32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"/>
  <c r="B1"/>
  <c r="A1"/>
  <c r="J163" i="31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J131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L102" s="1"/>
  <c r="J104"/>
  <c r="J103"/>
  <c r="J99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J72"/>
  <c r="J71"/>
  <c r="L70"/>
  <c r="D8" i="32" s="1"/>
  <c r="J67" i="31"/>
  <c r="J66"/>
  <c r="J65"/>
  <c r="J64"/>
  <c r="L62" s="1"/>
  <c r="J63"/>
  <c r="J59"/>
  <c r="J58"/>
  <c r="J57"/>
  <c r="J56"/>
  <c r="J55"/>
  <c r="L54" s="1"/>
  <c r="J51"/>
  <c r="J50"/>
  <c r="J49"/>
  <c r="J48"/>
  <c r="J47"/>
  <c r="L46" s="1"/>
  <c r="J43"/>
  <c r="J42"/>
  <c r="J41"/>
  <c r="J40"/>
  <c r="J39"/>
  <c r="L38"/>
  <c r="D7" i="32" s="1"/>
  <c r="J35" i="31"/>
  <c r="J34"/>
  <c r="J33"/>
  <c r="J32"/>
  <c r="L30" s="1"/>
  <c r="J31"/>
  <c r="J27"/>
  <c r="J26"/>
  <c r="J25"/>
  <c r="J24"/>
  <c r="J23"/>
  <c r="L22" s="1"/>
  <c r="J19"/>
  <c r="J18"/>
  <c r="J17"/>
  <c r="J16"/>
  <c r="J15"/>
  <c r="L14" s="1"/>
  <c r="J11"/>
  <c r="J10"/>
  <c r="J9"/>
  <c r="J8"/>
  <c r="J7"/>
  <c r="L6"/>
  <c r="D3" i="32" s="1"/>
  <c r="C24" i="30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"/>
  <c r="B1"/>
  <c r="A1"/>
  <c r="J163" i="29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J131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J104"/>
  <c r="J103"/>
  <c r="L102"/>
  <c r="D15" i="30" s="1"/>
  <c r="J99" i="29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J72"/>
  <c r="J71"/>
  <c r="L70"/>
  <c r="D11" i="30" s="1"/>
  <c r="J67" i="29"/>
  <c r="J66"/>
  <c r="J65"/>
  <c r="J64"/>
  <c r="L62" s="1"/>
  <c r="J63"/>
  <c r="J59"/>
  <c r="J58"/>
  <c r="J57"/>
  <c r="J56"/>
  <c r="J55"/>
  <c r="L54" s="1"/>
  <c r="J51"/>
  <c r="J50"/>
  <c r="J49"/>
  <c r="J48"/>
  <c r="J47"/>
  <c r="L46" s="1"/>
  <c r="J43"/>
  <c r="J42"/>
  <c r="J41"/>
  <c r="J40"/>
  <c r="J39"/>
  <c r="L38"/>
  <c r="D5" i="30" s="1"/>
  <c r="J35" i="29"/>
  <c r="J34"/>
  <c r="J33"/>
  <c r="J32"/>
  <c r="L30" s="1"/>
  <c r="J31"/>
  <c r="J27"/>
  <c r="J26"/>
  <c r="J25"/>
  <c r="J24"/>
  <c r="J23"/>
  <c r="L22" s="1"/>
  <c r="J19"/>
  <c r="J18"/>
  <c r="J17"/>
  <c r="J16"/>
  <c r="J15"/>
  <c r="L14" s="1"/>
  <c r="J11"/>
  <c r="J10"/>
  <c r="J9"/>
  <c r="J8"/>
  <c r="J7"/>
  <c r="L6"/>
  <c r="C24" i="28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"/>
  <c r="B1"/>
  <c r="A1"/>
  <c r="J163" i="27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J131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J104"/>
  <c r="J103"/>
  <c r="L102"/>
  <c r="D15" i="28" s="1"/>
  <c r="J99" i="27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J72"/>
  <c r="J71"/>
  <c r="L70"/>
  <c r="J67"/>
  <c r="J66"/>
  <c r="J65"/>
  <c r="J64"/>
  <c r="L62" s="1"/>
  <c r="J63"/>
  <c r="J59"/>
  <c r="J58"/>
  <c r="J57"/>
  <c r="J56"/>
  <c r="J55"/>
  <c r="L54" s="1"/>
  <c r="J51"/>
  <c r="J50"/>
  <c r="J49"/>
  <c r="J48"/>
  <c r="J47"/>
  <c r="L46" s="1"/>
  <c r="J43"/>
  <c r="J42"/>
  <c r="J41"/>
  <c r="J40"/>
  <c r="J39"/>
  <c r="L38"/>
  <c r="D7" i="28" s="1"/>
  <c r="J35" i="27"/>
  <c r="J34"/>
  <c r="J33"/>
  <c r="J32"/>
  <c r="L30" s="1"/>
  <c r="J31"/>
  <c r="J27"/>
  <c r="J26"/>
  <c r="J25"/>
  <c r="J24"/>
  <c r="J23"/>
  <c r="L22" s="1"/>
  <c r="J19"/>
  <c r="J18"/>
  <c r="J17"/>
  <c r="J16"/>
  <c r="J15"/>
  <c r="L14" s="1"/>
  <c r="J11"/>
  <c r="J10"/>
  <c r="J9"/>
  <c r="J8"/>
  <c r="J7"/>
  <c r="L6"/>
  <c r="D3" i="28" s="1"/>
  <c r="L46" i="37" l="1"/>
  <c r="D5" i="42"/>
  <c r="D13"/>
  <c r="D16"/>
  <c r="D22"/>
  <c r="D3"/>
  <c r="D10"/>
  <c r="D17"/>
  <c r="D20"/>
  <c r="D6"/>
  <c r="D8"/>
  <c r="D14"/>
  <c r="D21"/>
  <c r="D9"/>
  <c r="D12"/>
  <c r="D18"/>
  <c r="D4"/>
  <c r="N118" i="41" s="1"/>
  <c r="D19" i="42"/>
  <c r="D5" i="40"/>
  <c r="D22"/>
  <c r="D20"/>
  <c r="D18"/>
  <c r="D16"/>
  <c r="D14"/>
  <c r="D12"/>
  <c r="D9"/>
  <c r="D8"/>
  <c r="D6"/>
  <c r="D21"/>
  <c r="D19"/>
  <c r="D17"/>
  <c r="D15"/>
  <c r="D13"/>
  <c r="D10"/>
  <c r="D7"/>
  <c r="D4"/>
  <c r="D11"/>
  <c r="D3"/>
  <c r="N30" i="39" s="1"/>
  <c r="D4" i="38"/>
  <c r="D13"/>
  <c r="D16"/>
  <c r="D22"/>
  <c r="D3"/>
  <c r="N70" i="37" s="1"/>
  <c r="D10" i="38"/>
  <c r="D17"/>
  <c r="D20"/>
  <c r="D6"/>
  <c r="D14"/>
  <c r="D21"/>
  <c r="D9"/>
  <c r="D12"/>
  <c r="D18"/>
  <c r="D7"/>
  <c r="D19"/>
  <c r="D13" i="36"/>
  <c r="D16"/>
  <c r="D22"/>
  <c r="D5"/>
  <c r="D10"/>
  <c r="D17"/>
  <c r="D20"/>
  <c r="D6"/>
  <c r="D7"/>
  <c r="D14"/>
  <c r="D21"/>
  <c r="D4"/>
  <c r="D3"/>
  <c r="N70" i="35" s="1"/>
  <c r="D8" i="36"/>
  <c r="D9"/>
  <c r="D12"/>
  <c r="D18"/>
  <c r="D19"/>
  <c r="D5" i="32"/>
  <c r="D22"/>
  <c r="D15"/>
  <c r="D17"/>
  <c r="D9"/>
  <c r="D11"/>
  <c r="D21"/>
  <c r="D12"/>
  <c r="D16"/>
  <c r="D4"/>
  <c r="N102" i="31" s="1"/>
  <c r="D13" i="32"/>
  <c r="D20"/>
  <c r="D10"/>
  <c r="D6"/>
  <c r="N126" i="31" s="1"/>
  <c r="D14" i="32"/>
  <c r="D18"/>
  <c r="D19"/>
  <c r="N38" i="31"/>
  <c r="D3" i="30"/>
  <c r="D13"/>
  <c r="D16"/>
  <c r="D22"/>
  <c r="D7"/>
  <c r="D10"/>
  <c r="D17"/>
  <c r="D20"/>
  <c r="D6"/>
  <c r="D8"/>
  <c r="D14"/>
  <c r="D21"/>
  <c r="D9"/>
  <c r="D12"/>
  <c r="D18"/>
  <c r="N134" i="29"/>
  <c r="D4" i="30"/>
  <c r="D19"/>
  <c r="D9" i="28"/>
  <c r="D12"/>
  <c r="D18"/>
  <c r="D4"/>
  <c r="D13"/>
  <c r="D16"/>
  <c r="D22"/>
  <c r="D5"/>
  <c r="D10"/>
  <c r="D17"/>
  <c r="D20"/>
  <c r="D6"/>
  <c r="N62" i="27" s="1"/>
  <c r="D8" i="28"/>
  <c r="D14"/>
  <c r="D21"/>
  <c r="D11"/>
  <c r="N94" i="27" s="1"/>
  <c r="D19" i="28"/>
  <c r="N70" i="27" l="1"/>
  <c r="N110" i="29"/>
  <c r="N30"/>
  <c r="N6" i="35"/>
  <c r="N134" i="37"/>
  <c r="N6" i="39"/>
  <c r="N134" i="41"/>
  <c r="N150" i="29"/>
  <c r="N94"/>
  <c r="N158" i="39"/>
  <c r="N102" i="41"/>
  <c r="N102" i="27"/>
  <c r="N158"/>
  <c r="N54"/>
  <c r="N70" i="29"/>
  <c r="N150" i="35"/>
  <c r="N78"/>
  <c r="N150" i="41"/>
  <c r="N94"/>
  <c r="N158" i="35"/>
  <c r="N134" i="39"/>
  <c r="N70" i="41"/>
  <c r="N150" i="37"/>
  <c r="N94"/>
  <c r="N118"/>
  <c r="N30"/>
  <c r="N46" i="41"/>
  <c r="N142"/>
  <c r="N62"/>
  <c r="N86"/>
  <c r="N38"/>
  <c r="N54"/>
  <c r="N158"/>
  <c r="N126"/>
  <c r="N14"/>
  <c r="N110"/>
  <c r="N30"/>
  <c r="N78"/>
  <c r="N6"/>
  <c r="N22"/>
  <c r="N38" i="39"/>
  <c r="N102"/>
  <c r="N94"/>
  <c r="N126"/>
  <c r="N70"/>
  <c r="N14"/>
  <c r="N22"/>
  <c r="N54"/>
  <c r="N86"/>
  <c r="N150"/>
  <c r="N46"/>
  <c r="N78"/>
  <c r="N110"/>
  <c r="N62"/>
  <c r="N118"/>
  <c r="N142"/>
  <c r="N158" i="37"/>
  <c r="N6"/>
  <c r="N54"/>
  <c r="N14"/>
  <c r="N110"/>
  <c r="N38"/>
  <c r="N126"/>
  <c r="N22"/>
  <c r="N102"/>
  <c r="N78"/>
  <c r="N46"/>
  <c r="N142"/>
  <c r="N62"/>
  <c r="N86"/>
  <c r="N94" i="35"/>
  <c r="N30"/>
  <c r="N38"/>
  <c r="N110"/>
  <c r="N126"/>
  <c r="N54"/>
  <c r="N46"/>
  <c r="N142"/>
  <c r="N62"/>
  <c r="N86"/>
  <c r="N134"/>
  <c r="N14"/>
  <c r="N118"/>
  <c r="N102"/>
  <c r="N22"/>
  <c r="N142" i="31"/>
  <c r="N78"/>
  <c r="N6"/>
  <c r="N46"/>
  <c r="N118"/>
  <c r="N110"/>
  <c r="N14"/>
  <c r="N54"/>
  <c r="N30"/>
  <c r="N62"/>
  <c r="N158"/>
  <c r="N94"/>
  <c r="N86"/>
  <c r="N70"/>
  <c r="N134"/>
  <c r="N22"/>
  <c r="N150"/>
  <c r="N46" i="29"/>
  <c r="N142"/>
  <c r="N62"/>
  <c r="N86"/>
  <c r="N38"/>
  <c r="N54"/>
  <c r="N158"/>
  <c r="N126"/>
  <c r="N14"/>
  <c r="N102"/>
  <c r="N78"/>
  <c r="N6"/>
  <c r="N22"/>
  <c r="N118"/>
  <c r="N38" i="27"/>
  <c r="N134"/>
  <c r="N22"/>
  <c r="N118"/>
  <c r="N14"/>
  <c r="N110"/>
  <c r="N30"/>
  <c r="N78"/>
  <c r="N6"/>
  <c r="N46"/>
  <c r="N142"/>
  <c r="N150"/>
  <c r="N86"/>
  <c r="N126"/>
  <c r="J18" i="4" l="1"/>
  <c r="J25"/>
  <c r="C24" i="26" l="1"/>
  <c r="B24"/>
  <c r="C1"/>
  <c r="B1"/>
  <c r="C5" i="23"/>
  <c r="A1" i="26"/>
  <c r="J7" i="4"/>
  <c r="B22" i="26" l="1"/>
  <c r="C22"/>
  <c r="B11"/>
  <c r="C11"/>
  <c r="B12"/>
  <c r="C12"/>
  <c r="B13"/>
  <c r="C13"/>
  <c r="B14"/>
  <c r="C14"/>
  <c r="B15"/>
  <c r="C15"/>
  <c r="B16"/>
  <c r="C16"/>
  <c r="B17"/>
  <c r="B18"/>
  <c r="C18"/>
  <c r="B19"/>
  <c r="C19"/>
  <c r="B20"/>
  <c r="C20"/>
  <c r="B21"/>
  <c r="C21"/>
  <c r="J163" i="4"/>
  <c r="J162"/>
  <c r="J161"/>
  <c r="J160"/>
  <c r="J159"/>
  <c r="J155"/>
  <c r="J154"/>
  <c r="J153"/>
  <c r="J152"/>
  <c r="J151"/>
  <c r="J147"/>
  <c r="J146"/>
  <c r="J145"/>
  <c r="J144"/>
  <c r="J143"/>
  <c r="J139"/>
  <c r="J138"/>
  <c r="J137"/>
  <c r="J136"/>
  <c r="J135"/>
  <c r="J131"/>
  <c r="J130"/>
  <c r="J129"/>
  <c r="J128"/>
  <c r="J127"/>
  <c r="J8"/>
  <c r="L6" s="1"/>
  <c r="J9"/>
  <c r="J10"/>
  <c r="J11"/>
  <c r="J15"/>
  <c r="J16"/>
  <c r="J17"/>
  <c r="J19"/>
  <c r="J23"/>
  <c r="J24"/>
  <c r="J26"/>
  <c r="J27"/>
  <c r="J31"/>
  <c r="J32"/>
  <c r="J33"/>
  <c r="J34"/>
  <c r="J35"/>
  <c r="J39"/>
  <c r="J40"/>
  <c r="J41"/>
  <c r="J42"/>
  <c r="J43"/>
  <c r="J47"/>
  <c r="J48"/>
  <c r="J49"/>
  <c r="J50"/>
  <c r="J51"/>
  <c r="J55"/>
  <c r="J56"/>
  <c r="J57"/>
  <c r="J58"/>
  <c r="J59"/>
  <c r="J63"/>
  <c r="J64"/>
  <c r="J65"/>
  <c r="J66"/>
  <c r="J67"/>
  <c r="J71"/>
  <c r="J72"/>
  <c r="J73"/>
  <c r="J74"/>
  <c r="J75"/>
  <c r="J79"/>
  <c r="J80"/>
  <c r="J81"/>
  <c r="J82"/>
  <c r="J83"/>
  <c r="J87"/>
  <c r="J88"/>
  <c r="J89"/>
  <c r="J90"/>
  <c r="J91"/>
  <c r="J95"/>
  <c r="J96"/>
  <c r="J97"/>
  <c r="J98"/>
  <c r="J99"/>
  <c r="J103"/>
  <c r="J104"/>
  <c r="J105"/>
  <c r="J106"/>
  <c r="J107"/>
  <c r="J111"/>
  <c r="J112"/>
  <c r="J113"/>
  <c r="J114"/>
  <c r="J115"/>
  <c r="J119"/>
  <c r="J120"/>
  <c r="J121"/>
  <c r="J122"/>
  <c r="J123"/>
  <c r="L158" l="1"/>
  <c r="L142"/>
  <c r="L150"/>
  <c r="D21" i="26" s="1"/>
  <c r="L14" i="4"/>
  <c r="D20" i="26"/>
  <c r="L134" i="4"/>
  <c r="L126"/>
  <c r="D22" i="26"/>
  <c r="D18" l="1"/>
  <c r="D19"/>
  <c r="L118" i="4"/>
  <c r="L110"/>
  <c r="L102"/>
  <c r="L94"/>
  <c r="L86"/>
  <c r="L78"/>
  <c r="L70"/>
  <c r="B9" i="26"/>
  <c r="C9"/>
  <c r="B4"/>
  <c r="C4"/>
  <c r="B3"/>
  <c r="C3"/>
  <c r="B6"/>
  <c r="C6"/>
  <c r="B5"/>
  <c r="C5"/>
  <c r="B8"/>
  <c r="C8"/>
  <c r="B7"/>
  <c r="C7"/>
  <c r="B10"/>
  <c r="C10"/>
  <c r="L62" i="4"/>
  <c r="L54"/>
  <c r="L46"/>
  <c r="L38"/>
  <c r="L30"/>
  <c r="L22"/>
  <c r="D4" i="26"/>
  <c r="D9"/>
  <c r="D10" l="1"/>
  <c r="D17"/>
  <c r="D8"/>
  <c r="D15"/>
  <c r="D6"/>
  <c r="D13"/>
  <c r="D5"/>
  <c r="D14"/>
  <c r="D11"/>
  <c r="D3"/>
  <c r="N126" i="4" s="1"/>
  <c r="D7" i="26"/>
  <c r="D12"/>
  <c r="D16"/>
  <c r="N78" i="4" l="1"/>
  <c r="N94"/>
  <c r="N38"/>
  <c r="N134"/>
  <c r="N62"/>
  <c r="N110"/>
  <c r="N70"/>
  <c r="N150"/>
  <c r="N46"/>
  <c r="N14"/>
  <c r="N102"/>
  <c r="N54"/>
  <c r="N142"/>
  <c r="N30"/>
  <c r="N22"/>
  <c r="N158"/>
  <c r="N86"/>
  <c r="N118"/>
  <c r="N6"/>
</calcChain>
</file>

<file path=xl/sharedStrings.xml><?xml version="1.0" encoding="utf-8"?>
<sst xmlns="http://schemas.openxmlformats.org/spreadsheetml/2006/main" count="1372" uniqueCount="270">
  <si>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</si>
  <si>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</si>
  <si>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</si>
  <si>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</si>
  <si>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</si>
  <si>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</si>
  <si>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</si>
  <si>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</si>
  <si>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</si>
  <si>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</si>
  <si>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</si>
  <si>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 Versenybíróság elnöke: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</si>
  <si>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</si>
  <si>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</si>
  <si>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</si>
  <si>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</si>
  <si>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</si>
  <si>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</si>
  <si>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</si>
  <si>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</si>
  <si>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</si>
  <si>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</si>
  <si>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</si>
  <si>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</si>
  <si>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</si>
  <si>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</si>
  <si>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</si>
  <si>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</si>
  <si>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</si>
  <si>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</si>
  <si>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</si>
  <si>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</si>
  <si>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</si>
  <si>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</si>
  <si>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</si>
  <si>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r>
      <t xml:space="preserve">Helyszín </t>
    </r>
    <r>
      <rPr>
        <b/>
        <sz val="10"/>
        <color rgb="FF0070C0"/>
        <rFont val="Arial Black"/>
        <family val="2"/>
        <charset val="238"/>
      </rPr>
      <t>(település, és versenyhelyszín)</t>
    </r>
    <r>
      <rPr>
        <b/>
        <sz val="14"/>
        <color rgb="FF0070C0"/>
        <rFont val="Arial Black"/>
        <family val="2"/>
        <charset val="238"/>
      </rPr>
      <t>:</t>
    </r>
  </si>
  <si>
    <r>
      <t xml:space="preserve">Versenykörülmények </t>
    </r>
    <r>
      <rPr>
        <b/>
        <sz val="10"/>
        <color rgb="FF0070C0"/>
        <rFont val="Arial Black"/>
        <family val="2"/>
        <charset val="238"/>
      </rPr>
      <t>(szeles, v. napos idő, sérülésmentes, stb.)</t>
    </r>
    <r>
      <rPr>
        <b/>
        <sz val="14"/>
        <color rgb="FF0070C0"/>
        <rFont val="Arial Black"/>
        <family val="2"/>
        <charset val="238"/>
      </rPr>
      <t>:</t>
    </r>
  </si>
  <si>
    <t>Nem:</t>
  </si>
  <si>
    <t>Fiú</t>
  </si>
  <si>
    <t>Lány</t>
  </si>
  <si>
    <t>III-IV.</t>
  </si>
  <si>
    <t>Versenyszámok:</t>
  </si>
  <si>
    <t>Távolugrás</t>
  </si>
  <si>
    <t>Magasugrás</t>
  </si>
  <si>
    <t>Kislabdahajítás</t>
  </si>
  <si>
    <t>Korcsoport</t>
  </si>
  <si>
    <t>Súlylökés (4 kg)</t>
  </si>
  <si>
    <t>Súlylökés (3 kg)</t>
  </si>
  <si>
    <t xml:space="preserve">Induló csapatok száma: </t>
  </si>
  <si>
    <t>(2009-2010-2011-2012-ben születettek)</t>
  </si>
  <si>
    <r>
      <t xml:space="preserve">A táblázatba </t>
    </r>
    <r>
      <rPr>
        <b/>
        <i/>
        <sz val="10"/>
        <color rgb="FFFF0000"/>
        <rFont val="Arial CE"/>
        <charset val="238"/>
      </rPr>
      <t>nem lehet beleírni,</t>
    </r>
    <r>
      <rPr>
        <b/>
        <i/>
        <sz val="10"/>
        <rFont val="Arial CE"/>
        <charset val="238"/>
      </rPr>
      <t xml:space="preserve"> mert hivatkozással hozza az adatokat az "eredmények" munkalapról. </t>
    </r>
  </si>
  <si>
    <t>2023/2024. TANÉVI</t>
  </si>
  <si>
    <t xml:space="preserve"> </t>
  </si>
  <si>
    <t>Testnevelő: Schwarcz Katalin</t>
  </si>
  <si>
    <t>TOLNA</t>
  </si>
  <si>
    <t>Szekszárd</t>
  </si>
  <si>
    <t>Bonyhád</t>
  </si>
  <si>
    <t>Fábián Benedek</t>
  </si>
  <si>
    <t>Markóczi Donát István</t>
  </si>
  <si>
    <t>Hamvas Teofil</t>
  </si>
  <si>
    <t>Müller Ábel Merse</t>
  </si>
  <si>
    <t>Török Dávid</t>
  </si>
  <si>
    <t>Mercz Máté Levente</t>
  </si>
  <si>
    <t>Megyeri Milán</t>
  </si>
  <si>
    <t>Fejős Márton</t>
  </si>
  <si>
    <t>Gréczy Bálint</t>
  </si>
  <si>
    <t>Gréczy Dániel</t>
  </si>
  <si>
    <t>Testnevelő: Klemné Koleszár Ildikó</t>
  </si>
  <si>
    <t>Várdomb-Alsónána Általános Iskola</t>
  </si>
  <si>
    <t>Várdomb</t>
  </si>
  <si>
    <t>Testnevelő: Müllerné Kozma Zsuzsanna</t>
  </si>
  <si>
    <t>Berecz Martin</t>
  </si>
  <si>
    <t>Holczer Barna</t>
  </si>
  <si>
    <t>Jeremiás Noel</t>
  </si>
  <si>
    <t>Major Erik Krisztián</t>
  </si>
  <si>
    <t>Tóth Zádor</t>
  </si>
  <si>
    <t>Testnevelő: Mucska Melinda</t>
  </si>
  <si>
    <t>Bán Botond</t>
  </si>
  <si>
    <t>Csárvári Attila Erik</t>
  </si>
  <si>
    <t>Mármarosi-Gazdag Ábel</t>
  </si>
  <si>
    <t>Loe Dávid</t>
  </si>
  <si>
    <t>Könyves László Lorenzó</t>
  </si>
  <si>
    <t>Bíborvég Általános Iskola</t>
  </si>
  <si>
    <t>Decs</t>
  </si>
  <si>
    <t>Józsa Flórián</t>
  </si>
  <si>
    <t>Orsós Dávid Zoltán</t>
  </si>
  <si>
    <t>Pusztai Dániel</t>
  </si>
  <si>
    <t>Száraz Dávid</t>
  </si>
  <si>
    <t>Szíva Szabolcs</t>
  </si>
  <si>
    <t>Testnevelő: Kilián György Zsolt</t>
  </si>
  <si>
    <t>Berta Péter Gergő</t>
  </si>
  <si>
    <t>Janó Márk</t>
  </si>
  <si>
    <t>Koppány Vászoly Mózes</t>
  </si>
  <si>
    <t>Posta Máté Merse</t>
  </si>
  <si>
    <t>Ullein Márk</t>
  </si>
  <si>
    <t>Testnevelő: Baki Sándor</t>
  </si>
  <si>
    <t>Agg Dénes</t>
  </si>
  <si>
    <t>Bakonyi Tamás</t>
  </si>
  <si>
    <t xml:space="preserve">Varga Barnabás </t>
  </si>
  <si>
    <t>Dobrovolni Bernát</t>
  </si>
  <si>
    <t>Bonyhádi Általános Iskola, Gimnázium és Alapfokú Művészeti Iskola</t>
  </si>
  <si>
    <t>Szekszárdi Babits Mihály Általános Iskola</t>
  </si>
  <si>
    <t>Szekszárdi Dienes Valéria Általános Iskola</t>
  </si>
  <si>
    <t>Szent József Katolikus Általános Iskola és Óvoda - Katholische Grundschule</t>
  </si>
  <si>
    <t>Szekszárdi Garay János Gimnázium</t>
  </si>
  <si>
    <t>Köllő Domos</t>
  </si>
  <si>
    <t>Szabó Zsombor</t>
  </si>
  <si>
    <t>Szőts Dávid József</t>
  </si>
  <si>
    <t>Trucza Csaba</t>
  </si>
  <si>
    <t>PTE Illyés Gyula Gyakorló Általános Iskola, Alapfokú Művészeti Iskola és Gyakorlóóvoda</t>
  </si>
  <si>
    <t>Kiss Kende Bódog</t>
  </si>
  <si>
    <t>Berek Hunor</t>
  </si>
  <si>
    <t>Vasvári Vajk</t>
  </si>
  <si>
    <t>Máté Ákos</t>
  </si>
  <si>
    <t>Testnevelő: Klézl Zsuzsanna</t>
  </si>
  <si>
    <t>Szekszárdi Baka István Általános Iskola</t>
  </si>
  <si>
    <t>Nepp Balázs</t>
  </si>
  <si>
    <t>Susztek Máté</t>
  </si>
  <si>
    <t>Varga Péter</t>
  </si>
  <si>
    <t>Simon Máté</t>
  </si>
  <si>
    <t>Vízdár Péter</t>
  </si>
  <si>
    <t>Testnevelő: Radva Dóra</t>
  </si>
  <si>
    <t>Benedek Balázs</t>
  </si>
  <si>
    <t>Lénárd Bertalan</t>
  </si>
  <si>
    <t>Testnevelő:  Mucska Melinda</t>
  </si>
  <si>
    <t>Korcsog András László</t>
  </si>
  <si>
    <t>Süveges Máté</t>
  </si>
  <si>
    <t>Szegő Péter Áron</t>
  </si>
  <si>
    <t>Török Hunor Áron</t>
  </si>
  <si>
    <t>Szita Patrik</t>
  </si>
  <si>
    <t>Fenyvesi Áron</t>
  </si>
  <si>
    <t>Molnár Gergő</t>
  </si>
  <si>
    <t>Tóth Patrik</t>
  </si>
  <si>
    <t>Ferenczi Péter</t>
  </si>
  <si>
    <t>Zsinkó Milán</t>
  </si>
  <si>
    <t>Farkas Szabolcs</t>
  </si>
  <si>
    <t>Lakatos Levente</t>
  </si>
  <si>
    <t>Polgár Tibor</t>
  </si>
  <si>
    <t>Molnár Levente</t>
  </si>
  <si>
    <t>Vajda Barnabás</t>
  </si>
  <si>
    <t>Végh Hunor</t>
  </si>
  <si>
    <t>Kiss Rajmund</t>
  </si>
  <si>
    <t>Joósz Ákos</t>
  </si>
  <si>
    <t>Vörös Arlen Botond</t>
  </si>
  <si>
    <t>Salamon Szabolcs</t>
  </si>
  <si>
    <t>Hómann Gergő</t>
  </si>
  <si>
    <t>Bonyhádi Petőfi Sándor Evangélikus Gimnázium, Kollégium, Általános Iskola és Alapfokú Művészeti Iskola</t>
  </si>
  <si>
    <t>Máté Patrik</t>
  </si>
  <si>
    <t>Gyén Áron</t>
  </si>
  <si>
    <t>Fülöp Barnabás</t>
  </si>
  <si>
    <t>Perlaki Péter</t>
  </si>
  <si>
    <t>Tanai Gergely</t>
  </si>
  <si>
    <t>Testnevelő: Hornok Enikő</t>
  </si>
  <si>
    <t>Gréczi Dániel</t>
  </si>
  <si>
    <t>Tusa Csaba</t>
  </si>
  <si>
    <t>Kovács Balázs</t>
  </si>
  <si>
    <t>Sziva Szabolcs</t>
  </si>
  <si>
    <t>10 X 200 m-es VÁLTÓFUTÁS (vegyesváltó: 5 fiú-5 lányversenyző)</t>
  </si>
  <si>
    <t>Futásrend: leány: 1-3-5-7-9; fiú: 2-4-6-8-10</t>
  </si>
  <si>
    <t>Sztojka Dzsesszika</t>
  </si>
  <si>
    <t>Dudás Zsófia</t>
  </si>
  <si>
    <t>Wurst Hanna</t>
  </si>
  <si>
    <t>László Nóra</t>
  </si>
  <si>
    <t>Németh Bora</t>
  </si>
  <si>
    <t>Nagy Gréta</t>
  </si>
  <si>
    <t>Pálinkás Fanni</t>
  </si>
  <si>
    <t>Takács Barbara Ágnes</t>
  </si>
  <si>
    <t>Weisz Janka</t>
  </si>
  <si>
    <t>Kajtár Boglárka</t>
  </si>
  <si>
    <t>Vas Eszter</t>
  </si>
  <si>
    <t>Tomozi Bianka Hanna</t>
  </si>
  <si>
    <t>Márton Szabina</t>
  </si>
  <si>
    <t>Beke Míra</t>
  </si>
  <si>
    <t>Beke Csongor</t>
  </si>
  <si>
    <t>Haász Petra</t>
  </si>
  <si>
    <t>Horváth Kata</t>
  </si>
  <si>
    <t>Molnár Botond</t>
  </si>
  <si>
    <t>Fehétvári Abigél</t>
  </si>
  <si>
    <t>Molnár Barnabás</t>
  </si>
  <si>
    <t>Horváth Glória</t>
  </si>
  <si>
    <t>Szabó Zsófia</t>
  </si>
  <si>
    <t>Krausz Márton</t>
  </si>
  <si>
    <t>Bencze Réka</t>
  </si>
  <si>
    <t>Testnevelő: Galambos János</t>
  </si>
  <si>
    <t>Benke Eszter</t>
  </si>
  <si>
    <t>Marosi Máté</t>
  </si>
  <si>
    <t>Kaszó Borka Luca</t>
  </si>
  <si>
    <t>Pál-Kovács Panna Sára</t>
  </si>
  <si>
    <t>Gál Eszter</t>
  </si>
  <si>
    <t>Horváth Dániel</t>
  </si>
  <si>
    <t>Posta Gréta</t>
  </si>
  <si>
    <t>Testnevelő:</t>
  </si>
  <si>
    <t>Báter Anna</t>
  </si>
  <si>
    <t>Reisz Jázmin</t>
  </si>
  <si>
    <t>Untermüller Lilla Magdolna</t>
  </si>
  <si>
    <t>Bicskei Dóra</t>
  </si>
  <si>
    <t>Plesz Boglárka</t>
  </si>
  <si>
    <t xml:space="preserve">Pozsonyi Kíra </t>
  </si>
  <si>
    <t>Rácz Csenge</t>
  </si>
  <si>
    <t>Testnevelő:  Radva Dóra</t>
  </si>
  <si>
    <t>Őcsényi Perczel Mór Általános Iskola</t>
  </si>
  <si>
    <t>Őcsény</t>
  </si>
  <si>
    <t>Lakó Csenge</t>
  </si>
  <si>
    <t>Almási Kamilla</t>
  </si>
  <si>
    <t>Pusztai Réka</t>
  </si>
  <si>
    <t>Fojtyik Margit Anett</t>
  </si>
  <si>
    <t>Csereklei Emma</t>
  </si>
  <si>
    <t>Testnevelő: Deák István</t>
  </si>
  <si>
    <t xml:space="preserve">Fejes Fanni </t>
  </si>
  <si>
    <t>Posta Gréta Bíborka</t>
  </si>
  <si>
    <t>Mick-Szabó Leila</t>
  </si>
  <si>
    <t xml:space="preserve">Tolnai Szent István Katolikus Gimnázium </t>
  </si>
  <si>
    <t>Tolna</t>
  </si>
  <si>
    <t>Kuti Kissanna</t>
  </si>
  <si>
    <t>Nyul Brigitta Anna</t>
  </si>
  <si>
    <t>Pilisi Anna</t>
  </si>
  <si>
    <t>Strelenczky Eszter</t>
  </si>
  <si>
    <t>Táborfi Jázmin</t>
  </si>
  <si>
    <t>Testnevelő: Klem Zsolt</t>
  </si>
  <si>
    <t>Csitkovics Amanda Andrea</t>
  </si>
  <si>
    <t>Hocsi Panna Erika</t>
  </si>
  <si>
    <t>Illyés Lídia</t>
  </si>
  <si>
    <t>Renczes Kata Zsóka</t>
  </si>
  <si>
    <t>Szabó Panni</t>
  </si>
  <si>
    <t>Fazekas Míra</t>
  </si>
  <si>
    <t>Badacsonyi Hanna</t>
  </si>
  <si>
    <t>Felkl Emma</t>
  </si>
  <si>
    <t>Kiss Míra</t>
  </si>
  <si>
    <t>Kiss Zoé</t>
  </si>
  <si>
    <t>Csitkovics Amanda andrea</t>
  </si>
  <si>
    <t>Hocsi Panna</t>
  </si>
  <si>
    <t>Renczes Kata</t>
  </si>
  <si>
    <t>Algeri Alessia</t>
  </si>
  <si>
    <t>Péter Angéla Kata</t>
  </si>
  <si>
    <t>Garay János Gimnázium</t>
  </si>
  <si>
    <t>Volli Kincső</t>
  </si>
  <si>
    <t>Rohn Panka</t>
  </si>
  <si>
    <t>Fejes Fanni</t>
  </si>
  <si>
    <t>Pál-Kováécs Panna</t>
  </si>
  <si>
    <t>Kárpáti Kökény Emese</t>
  </si>
  <si>
    <t>Keszthelyi Zita</t>
  </si>
  <si>
    <t>Miklós Fanni Míra</t>
  </si>
  <si>
    <t>Bali Nóra</t>
  </si>
  <si>
    <t>Testnevelő: Halmai Balázs</t>
  </si>
  <si>
    <t>Zsák Liliána</t>
  </si>
  <si>
    <t>Mati Borbála</t>
  </si>
  <si>
    <t>Bartók Zília</t>
  </si>
  <si>
    <t>Kiss Kincső Luca</t>
  </si>
  <si>
    <t>Gál Zsófia</t>
  </si>
  <si>
    <t>Dombóvár</t>
  </si>
  <si>
    <t>Szent Orsolya Bencés Általános Iskola, Alapfokú Művészeti Iskola és Kollégium</t>
  </si>
  <si>
    <t>Testnevelő:  Hornok Enikő</t>
  </si>
  <si>
    <t>Róczó Lili Anna</t>
  </si>
  <si>
    <t>Darabos Noémi</t>
  </si>
  <si>
    <t>Miklós Dóra</t>
  </si>
  <si>
    <t>Miklós Marianna</t>
  </si>
  <si>
    <t>Szigetvári Hanna</t>
  </si>
  <si>
    <t>Fikó Lili</t>
  </si>
  <si>
    <t>Balogh Zsófia</t>
  </si>
  <si>
    <t>Testnevelő:  Klézl Zsuzsanna</t>
  </si>
  <si>
    <t>Hőgyészi Hegyhát Általános Iskola és Gimnázium Gyönki Tagiskolája</t>
  </si>
  <si>
    <t>Hőgyész</t>
  </si>
  <si>
    <t>Andrási Amarilla Mercédesz</t>
  </si>
  <si>
    <t>Hamrich Annmária</t>
  </si>
  <si>
    <t>Kurek Laura Zoé</t>
  </si>
  <si>
    <t>Mátis Barbara Viktória</t>
  </si>
  <si>
    <t>Testnevelő: Kovacsik Gábor</t>
  </si>
  <si>
    <t>Péter Angéla</t>
  </si>
  <si>
    <t>Horváth Dorottya</t>
  </si>
  <si>
    <t>Lakatos Kata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</si>
</sst>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m:ss.0"/>
  </numFmts>
  <fonts count="56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0"/>
      <color indexed="53"/>
      <name val="Arial Black"/>
      <family val="2"/>
      <charset val="238"/>
    </font>
    <font>
      <sz val="8"/>
      <name val="Arial CE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4"/>
      <color rgb="FF0070C0"/>
      <name val="Arial Black"/>
      <family val="2"/>
      <charset val="238"/>
    </font>
    <font>
      <sz val="14"/>
      <color rgb="FF0070C0"/>
      <name val="Arial Black"/>
      <family val="2"/>
      <charset val="238"/>
    </font>
    <font>
      <b/>
      <sz val="13"/>
      <color rgb="FF0070C0"/>
      <name val="Arial Black"/>
      <family val="2"/>
      <charset val="238"/>
    </font>
    <font>
      <i/>
      <sz val="14"/>
      <color rgb="FF0070C0"/>
      <name val="Arial Black"/>
      <family val="2"/>
      <charset val="238"/>
    </font>
    <font>
      <b/>
      <sz val="10"/>
      <color rgb="FF0070C0"/>
      <name val="Arial Black"/>
      <family val="2"/>
      <charset val="238"/>
    </font>
    <font>
      <sz val="10"/>
      <color rgb="FF0070C0"/>
      <name val="Arial Black"/>
      <family val="2"/>
      <charset val="238"/>
    </font>
    <font>
      <i/>
      <sz val="8"/>
      <color rgb="FF0070C0"/>
      <name val="Arial Black"/>
      <family val="2"/>
      <charset val="238"/>
    </font>
    <font>
      <sz val="12"/>
      <color rgb="FF0070C0"/>
      <name val="Arial Black"/>
      <family val="2"/>
      <charset val="238"/>
    </font>
    <font>
      <b/>
      <sz val="16"/>
      <color rgb="FF0070C0"/>
      <name val="Arial Black"/>
      <family val="2"/>
      <charset val="238"/>
    </font>
    <font>
      <sz val="16"/>
      <color rgb="FF0070C0"/>
      <name val="Arial Black"/>
      <family val="2"/>
      <charset val="238"/>
    </font>
    <font>
      <b/>
      <sz val="12"/>
      <color theme="5" tint="-0.249977111117893"/>
      <name val="Arial CE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color theme="9" tint="-0.249977111117893"/>
      <name val="Arial"/>
      <family val="2"/>
      <charset val="238"/>
    </font>
    <font>
      <b/>
      <sz val="16"/>
      <color theme="9" tint="-0.249977111117893"/>
      <name val="Arial"/>
      <family val="2"/>
      <charset val="238"/>
    </font>
    <font>
      <b/>
      <sz val="16"/>
      <color theme="9" tint="-0.249977111117893"/>
      <name val="Arial Black"/>
      <family val="2"/>
      <charset val="238"/>
    </font>
    <font>
      <b/>
      <sz val="20"/>
      <color theme="9" tint="-0.249977111117893"/>
      <name val="Arial Black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i/>
      <sz val="10"/>
      <color rgb="FFFF0000"/>
      <name val="Arial CE"/>
      <charset val="238"/>
    </font>
    <font>
      <sz val="14"/>
      <color rgb="FFFF0000"/>
      <name val="Arial Black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11"/>
      <color theme="9" tint="-0.249977111117893"/>
      <name val="Arial CE"/>
      <charset val="238"/>
    </font>
    <font>
      <b/>
      <sz val="10"/>
      <color indexed="17"/>
      <name val="Arial"/>
      <family val="2"/>
      <charset val="238"/>
    </font>
    <font>
      <b/>
      <i/>
      <sz val="10"/>
      <color theme="9" tint="-0.249977111117893"/>
      <name val="Arial CE"/>
      <charset val="238"/>
    </font>
    <font>
      <b/>
      <sz val="10"/>
      <color theme="9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4" tint="-0.249977111117893"/>
      <name val="Arial CE"/>
      <charset val="238"/>
    </font>
    <font>
      <b/>
      <i/>
      <sz val="11"/>
      <name val="Arial CE"/>
      <charset val="238"/>
    </font>
    <font>
      <b/>
      <i/>
      <sz val="16"/>
      <color rgb="FF0070C0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8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center"/>
    </xf>
    <xf numFmtId="164" fontId="12" fillId="0" borderId="0" xfId="0" applyNumberFormat="1" applyFont="1"/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6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center"/>
    </xf>
    <xf numFmtId="164" fontId="22" fillId="0" borderId="0" xfId="0" applyNumberFormat="1" applyFont="1"/>
    <xf numFmtId="0" fontId="26" fillId="0" borderId="0" xfId="0" applyFont="1"/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center"/>
    </xf>
    <xf numFmtId="164" fontId="26" fillId="0" borderId="0" xfId="0" applyNumberFormat="1" applyFont="1"/>
    <xf numFmtId="0" fontId="21" fillId="0" borderId="0" xfId="0" applyFont="1"/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/>
    <xf numFmtId="0" fontId="6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0" fillId="0" borderId="5" xfId="0" applyBorder="1"/>
    <xf numFmtId="0" fontId="8" fillId="0" borderId="5" xfId="0" applyFont="1" applyBorder="1"/>
    <xf numFmtId="0" fontId="31" fillId="0" borderId="10" xfId="0" applyFont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34" fillId="0" borderId="0" xfId="0" applyFont="1" applyAlignment="1" applyProtection="1">
      <alignment horizontal="right"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3" fillId="5" borderId="0" xfId="0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wrapText="1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8" fillId="2" borderId="2" xfId="0" applyFont="1" applyFill="1" applyBorder="1" applyAlignment="1">
      <alignment vertical="center"/>
    </xf>
    <xf numFmtId="0" fontId="38" fillId="3" borderId="3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2" borderId="3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14" fontId="41" fillId="0" borderId="0" xfId="0" applyNumberFormat="1" applyFont="1" applyAlignment="1">
      <alignment horizontal="left"/>
    </xf>
    <xf numFmtId="0" fontId="42" fillId="0" borderId="0" xfId="0" applyFont="1"/>
    <xf numFmtId="0" fontId="36" fillId="0" borderId="0" xfId="0" applyFont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right" vertical="center" wrapText="1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165" fontId="1" fillId="2" borderId="5" xfId="0" applyNumberFormat="1" applyFont="1" applyFill="1" applyBorder="1" applyAlignment="1" applyProtection="1">
      <alignment horizontal="right" vertical="center"/>
      <protection locked="0"/>
    </xf>
    <xf numFmtId="165" fontId="47" fillId="0" borderId="0" xfId="0" applyNumberFormat="1" applyFont="1" applyAlignment="1" applyProtection="1">
      <alignment horizontal="right" vertical="center"/>
      <protection locked="0"/>
    </xf>
    <xf numFmtId="0" fontId="49" fillId="6" borderId="2" xfId="0" applyFont="1" applyFill="1" applyBorder="1" applyAlignment="1">
      <alignment vertical="center"/>
    </xf>
    <xf numFmtId="0" fontId="38" fillId="3" borderId="3" xfId="0" applyFont="1" applyFill="1" applyBorder="1" applyAlignment="1" applyProtection="1">
      <alignment vertical="center"/>
      <protection locked="0"/>
    </xf>
    <xf numFmtId="0" fontId="50" fillId="0" borderId="0" xfId="0" applyFont="1" applyAlignment="1" applyProtection="1">
      <alignment horizontal="right" vertical="center"/>
      <protection locked="0"/>
    </xf>
    <xf numFmtId="49" fontId="47" fillId="0" borderId="0" xfId="0" applyNumberFormat="1" applyFont="1" applyAlignment="1" applyProtection="1">
      <alignment horizontal="right" vertical="center"/>
      <protection locked="0"/>
    </xf>
    <xf numFmtId="0" fontId="51" fillId="0" borderId="0" xfId="0" applyFont="1" applyAlignment="1">
      <alignment vertical="center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5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7" fontId="0" fillId="0" borderId="5" xfId="0" applyNumberFormat="1" applyBorder="1"/>
    <xf numFmtId="0" fontId="54" fillId="0" borderId="0" xfId="0" applyFont="1" applyAlignment="1">
      <alignment horizontal="right" vertical="center"/>
    </xf>
    <xf numFmtId="14" fontId="54" fillId="0" borderId="0" xfId="0" applyNumberFormat="1" applyFont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5" xfId="0" applyNumberFormat="1" applyFont="1" applyBorder="1"/>
    <xf numFmtId="164" fontId="0" fillId="0" borderId="0" xfId="0" applyNumberFormat="1"/>
    <xf numFmtId="0" fontId="0" fillId="0" borderId="0" xfId="0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41" fillId="0" borderId="0" xfId="0" applyFont="1" applyAlignment="1">
      <alignment horizontal="right" vertical="center"/>
    </xf>
    <xf numFmtId="14" fontId="41" fillId="0" borderId="0" xfId="0" applyNumberFormat="1" applyFont="1" applyAlignment="1">
      <alignment horizontal="left" vertical="center"/>
    </xf>
    <xf numFmtId="0" fontId="42" fillId="0" borderId="0" xfId="0" applyFont="1" applyAlignment="1">
      <alignment vertical="center"/>
    </xf>
    <xf numFmtId="0" fontId="28" fillId="0" borderId="0" xfId="0" applyFont="1" applyAlignment="1">
      <alignment horizontal="left" vertical="top"/>
    </xf>
    <xf numFmtId="0" fontId="5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5" fillId="0" borderId="0" xfId="0" quotePrefix="1" applyFont="1" applyAlignment="1" applyProtection="1">
      <alignment horizontal="center" vertical="center"/>
      <protection locked="0"/>
    </xf>
    <xf numFmtId="0" fontId="32" fillId="4" borderId="0" xfId="0" applyFont="1" applyFill="1" applyAlignment="1" applyProtection="1">
      <alignment horizontal="center" vertical="center"/>
      <protection locked="0"/>
    </xf>
    <xf numFmtId="0" fontId="38" fillId="2" borderId="6" xfId="0" applyFont="1" applyFill="1" applyBorder="1" applyAlignment="1" applyProtection="1">
      <alignment horizontal="center" vertical="center" wrapText="1"/>
      <protection locked="0"/>
    </xf>
    <xf numFmtId="0" fontId="38" fillId="2" borderId="7" xfId="0" applyFont="1" applyFill="1" applyBorder="1" applyAlignment="1" applyProtection="1">
      <alignment horizontal="center" vertical="center" wrapText="1"/>
      <protection locked="0"/>
    </xf>
    <xf numFmtId="0" fontId="38" fillId="2" borderId="8" xfId="0" applyFont="1" applyFill="1" applyBorder="1" applyAlignment="1" applyProtection="1">
      <alignment horizontal="center" vertical="center" wrapText="1"/>
      <protection locked="0"/>
    </xf>
    <xf numFmtId="0" fontId="38" fillId="2" borderId="9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5" fillId="0" borderId="0" xfId="0" quotePrefix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6" fillId="2" borderId="6" xfId="0" applyFont="1" applyFill="1" applyBorder="1" applyAlignment="1" applyProtection="1">
      <alignment horizontal="center" vertical="center" wrapText="1"/>
      <protection locked="0"/>
    </xf>
    <xf numFmtId="0" fontId="46" fillId="2" borderId="7" xfId="0" applyFont="1" applyFill="1" applyBorder="1" applyAlignment="1" applyProtection="1">
      <alignment horizontal="center" vertical="center" wrapText="1"/>
      <protection locked="0"/>
    </xf>
    <xf numFmtId="0" fontId="46" fillId="2" borderId="8" xfId="0" applyFont="1" applyFill="1" applyBorder="1" applyAlignment="1" applyProtection="1">
      <alignment horizontal="center" vertical="center" wrapText="1"/>
      <protection locked="0"/>
    </xf>
    <xf numFmtId="0" fontId="46" fillId="2" borderId="9" xfId="0" applyFont="1" applyFill="1" applyBorder="1" applyAlignment="1" applyProtection="1">
      <alignment horizontal="center" vertical="center" wrapText="1"/>
      <protection locked="0"/>
    </xf>
    <xf numFmtId="0" fontId="53" fillId="0" borderId="5" xfId="0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113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6</xdr:row>
      <xdr:rowOff>114300</xdr:rowOff>
    </xdr:from>
    <xdr:to>
      <xdr:col>5</xdr:col>
      <xdr:colOff>551215</xdr:colOff>
      <xdr:row>12</xdr:row>
      <xdr:rowOff>131444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xmlns="" id="{E0430B2A-0969-4A18-9B56-573C57AC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14575" y="1733550"/>
          <a:ext cx="1530385" cy="1725929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12</xdr:row>
      <xdr:rowOff>196874</xdr:rowOff>
    </xdr:from>
    <xdr:to>
      <xdr:col>9</xdr:col>
      <xdr:colOff>476250</xdr:colOff>
      <xdr:row>16</xdr:row>
      <xdr:rowOff>187953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xmlns="" id="{5AFC024E-AEB2-8A55-8886-E3B4AA44A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1" y="3562374"/>
          <a:ext cx="5972174" cy="11340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581026</xdr:colOff>
      <xdr:row>4</xdr:row>
      <xdr:rowOff>152401</xdr:rowOff>
    </xdr:from>
    <xdr:to>
      <xdr:col>12</xdr:col>
      <xdr:colOff>352426</xdr:colOff>
      <xdr:row>11</xdr:row>
      <xdr:rowOff>152401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99BDEF78-6342-4A44-9C80-2A20F55195C3}"/>
            </a:ext>
          </a:extLst>
        </xdr:cNvPr>
        <xdr:cNvSpPr txBox="1"/>
      </xdr:nvSpPr>
      <xdr:spPr>
        <a:xfrm>
          <a:off x="9145906" y="1272541"/>
          <a:ext cx="2270760" cy="119634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</a:t>
          </a:r>
          <a:r>
            <a:rPr lang="hu-HU" sz="1100" b="1" baseline="0"/>
            <a:t> beírása:</a:t>
          </a:r>
        </a:p>
        <a:p>
          <a:r>
            <a:rPr lang="hu-HU" sz="1100" b="1" i="1" baseline="0">
              <a:solidFill>
                <a:sysClr val="windowText" lastClr="000000"/>
              </a:solidFill>
            </a:rPr>
            <a:t>E oszlop/szürke cella</a:t>
          </a:r>
        </a:p>
        <a:p>
          <a:endParaRPr lang="hu-HU" sz="1100"/>
        </a:p>
        <a:p>
          <a:r>
            <a:rPr lang="hu-HU" sz="1100" b="1"/>
            <a:t>Időeredmény helyes</a:t>
          </a:r>
          <a:r>
            <a:rPr lang="hu-HU" sz="1100" b="1" baseline="0"/>
            <a:t> beírása:</a:t>
          </a:r>
        </a:p>
        <a:p>
          <a:r>
            <a:rPr lang="hu-HU" sz="2400" b="1" i="1" baseline="0"/>
            <a:t>5:42,3</a:t>
          </a:r>
        </a:p>
        <a:p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4sq2ez5k\34_fi&#250;_magasugr&#225;s%20Tol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4sq2ez5k\34_fi&#250;_t&#225;volugr&#225;s_Tol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4sq2ez5k\34_fi&#250;_s&#250;lyl&#246;k&#233;s%20Tol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4sq2ez5k\34kcs_10x200m_Tol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4sq2ez5k\34l&#225;ny_magas_Toln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4sq2ez5k\34l&#225;ny_t&#225;vol%20Toln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4sq2ez5k\34l&#225;ny_kislabda_Toln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4sq2ez5k\34l&#225;ny_s&#250;lyl&#246;k&#233;s_Toln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34 kcs fiú magas"/>
      <sheetName val="fiú magas sorrend"/>
    </sheetNames>
    <sheetDataSet>
      <sheetData sheetId="0">
        <row r="22">
          <cell r="A22" t="str">
            <v>Szekszárd</v>
          </cell>
        </row>
        <row r="25">
          <cell r="A25">
            <v>45188</v>
          </cell>
        </row>
      </sheetData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34 kcs fiú távol"/>
      <sheetName val="fiú távol sorrend"/>
    </sheetNames>
    <sheetDataSet>
      <sheetData sheetId="0">
        <row r="22">
          <cell r="A22" t="str">
            <v>Szekszárd</v>
          </cell>
        </row>
        <row r="25">
          <cell r="A25">
            <v>45188</v>
          </cell>
        </row>
      </sheetData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34 kcs fiú súly"/>
      <sheetName val="fiú súly sorrend"/>
    </sheetNames>
    <sheetDataSet>
      <sheetData sheetId="0">
        <row r="22">
          <cell r="A22" t="str">
            <v>Szekszárd</v>
          </cell>
        </row>
        <row r="25">
          <cell r="A25">
            <v>45188</v>
          </cell>
        </row>
      </sheetData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34kcs FIÚ_LÁNY 10x200 m  váltó"/>
      <sheetName val="10X200 m váltó sorrend"/>
    </sheetNames>
    <sheetDataSet>
      <sheetData sheetId="0">
        <row r="23">
          <cell r="A23" t="str">
            <v>Szekszárd</v>
          </cell>
        </row>
        <row r="26">
          <cell r="A26">
            <v>45188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34 kcs lány magas"/>
      <sheetName val="lány magas sorrend"/>
    </sheetNames>
    <sheetDataSet>
      <sheetData sheetId="0">
        <row r="22">
          <cell r="A22" t="str">
            <v>Szekszárd</v>
          </cell>
        </row>
        <row r="25">
          <cell r="A25">
            <v>45188</v>
          </cell>
        </row>
      </sheetData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34kcs lány távol"/>
      <sheetName val="távol sorrend"/>
    </sheetNames>
    <sheetDataSet>
      <sheetData sheetId="0">
        <row r="22">
          <cell r="A22" t="str">
            <v>Szekszárd</v>
          </cell>
        </row>
        <row r="25">
          <cell r="A25">
            <v>45188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34 kcs lány kislabda"/>
      <sheetName val="lány kislabda sorrend"/>
    </sheetNames>
    <sheetDataSet>
      <sheetData sheetId="0">
        <row r="22">
          <cell r="A22" t="str">
            <v>Szekszárd</v>
          </cell>
        </row>
        <row r="25">
          <cell r="A25">
            <v>45188</v>
          </cell>
        </row>
      </sheetData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34 kcs lány súly"/>
      <sheetName val="súly sorrend"/>
    </sheetNames>
    <sheetDataSet>
      <sheetData sheetId="0">
        <row r="22">
          <cell r="A22" t="str">
            <v>Szekszárd</v>
          </cell>
        </row>
        <row r="25">
          <cell r="A25">
            <v>45188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tabSelected="1" topLeftCell="A12" zoomScaleNormal="100" workbookViewId="0">
      <selection activeCell="N11" sqref="N11"/>
    </sheetView>
  </sheetViews>
  <sheetFormatPr defaultColWidth="9.140625" defaultRowHeight="15"/>
  <cols>
    <col min="1" max="1" width="9.140625" style="16"/>
    <col min="2" max="2" width="9.140625" style="5"/>
    <col min="3" max="3" width="12.7109375" style="12" bestFit="1" customWidth="1"/>
    <col min="4" max="4" width="9.140625" style="13"/>
    <col min="5" max="5" width="9.140625" style="14"/>
    <col min="6" max="6" width="9.140625" style="15"/>
    <col min="7" max="16384" width="9.140625" style="5"/>
  </cols>
  <sheetData>
    <row r="2" spans="1:10" ht="24.75">
      <c r="A2" s="52"/>
      <c r="B2" s="128" t="s">
        <v>51</v>
      </c>
      <c r="C2" s="128"/>
      <c r="D2" s="128"/>
      <c r="E2" s="128"/>
      <c r="F2" s="128"/>
      <c r="G2" s="128"/>
      <c r="H2" s="128"/>
      <c r="I2" s="128"/>
      <c r="J2" s="53"/>
    </row>
    <row r="3" spans="1:10" ht="24.75">
      <c r="A3" s="128" t="s">
        <v>12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24.75">
      <c r="A4" s="128" t="s">
        <v>8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24.75">
      <c r="A5" s="88"/>
      <c r="B5" s="88"/>
      <c r="C5" s="131" t="str">
        <f>'34 kcs fiú kislabda'!C1:D1</f>
        <v>III-IV.</v>
      </c>
      <c r="D5" s="131"/>
      <c r="E5" s="132" t="s">
        <v>45</v>
      </c>
      <c r="F5" s="132"/>
      <c r="G5" s="132"/>
      <c r="H5" s="132"/>
      <c r="I5" s="132"/>
      <c r="J5" s="132"/>
    </row>
    <row r="6" spans="1:10" ht="31.5">
      <c r="A6" s="130"/>
      <c r="B6" s="130"/>
      <c r="C6" s="130"/>
      <c r="D6" s="130"/>
      <c r="E6" s="130"/>
      <c r="F6" s="130"/>
      <c r="G6" s="130"/>
      <c r="H6" s="130"/>
      <c r="I6" s="130"/>
      <c r="J6" s="130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123" t="s">
        <v>54</v>
      </c>
      <c r="C18" s="123"/>
      <c r="D18" s="123"/>
      <c r="E18" s="123"/>
      <c r="F18" s="123"/>
      <c r="G18" s="123"/>
      <c r="H18" s="123"/>
      <c r="I18" s="123"/>
      <c r="J18" s="4"/>
    </row>
    <row r="19" spans="1:10" ht="22.5">
      <c r="A19" s="40"/>
      <c r="B19" s="124" t="s">
        <v>9</v>
      </c>
      <c r="C19" s="124"/>
      <c r="D19" s="124"/>
      <c r="E19" s="124"/>
      <c r="F19" s="124"/>
      <c r="G19" s="124"/>
      <c r="H19" s="124"/>
      <c r="I19" s="124"/>
      <c r="J19" s="4"/>
    </row>
    <row r="20" spans="1:10" ht="22.5">
      <c r="A20" s="40"/>
      <c r="B20" s="39"/>
      <c r="C20" s="41"/>
      <c r="D20" s="42"/>
      <c r="E20" s="43"/>
      <c r="F20" s="44"/>
      <c r="G20" s="39"/>
      <c r="H20" s="39"/>
      <c r="I20" s="39"/>
      <c r="J20" s="4"/>
    </row>
    <row r="21" spans="1:10" ht="22.5">
      <c r="A21" s="125" t="s">
        <v>35</v>
      </c>
      <c r="B21" s="125"/>
      <c r="C21" s="125"/>
      <c r="D21" s="125"/>
      <c r="E21" s="125"/>
      <c r="F21" s="125"/>
      <c r="G21" s="125"/>
      <c r="H21" s="39"/>
      <c r="I21" s="39"/>
      <c r="J21" s="4"/>
    </row>
    <row r="22" spans="1:10" s="17" customFormat="1" ht="22.5">
      <c r="A22" s="127" t="s">
        <v>55</v>
      </c>
      <c r="B22" s="127"/>
      <c r="C22" s="127"/>
      <c r="D22" s="127"/>
      <c r="E22" s="127"/>
      <c r="F22" s="127"/>
      <c r="G22" s="127"/>
      <c r="H22" s="127"/>
      <c r="I22" s="127"/>
      <c r="J22" s="4"/>
    </row>
    <row r="23" spans="1:10" s="17" customFormat="1" ht="22.5">
      <c r="A23" s="40"/>
      <c r="B23" s="45"/>
      <c r="C23" s="46"/>
      <c r="D23" s="47"/>
      <c r="E23" s="48"/>
      <c r="F23" s="49"/>
      <c r="G23" s="129"/>
      <c r="H23" s="129"/>
      <c r="I23" s="45"/>
      <c r="J23" s="5"/>
    </row>
    <row r="24" spans="1:10" s="17" customFormat="1" ht="22.5">
      <c r="A24" s="50" t="s">
        <v>27</v>
      </c>
      <c r="B24" s="50"/>
      <c r="C24" s="50"/>
      <c r="D24" s="50"/>
      <c r="E24" s="50"/>
      <c r="F24" s="50"/>
      <c r="G24" s="50"/>
      <c r="H24" s="50"/>
      <c r="I24" s="39"/>
      <c r="J24" s="4"/>
    </row>
    <row r="25" spans="1:10" s="17" customFormat="1" ht="22.5">
      <c r="A25" s="126">
        <v>45188</v>
      </c>
      <c r="B25" s="127"/>
      <c r="C25" s="127"/>
      <c r="D25" s="127"/>
      <c r="E25" s="127"/>
      <c r="F25" s="127"/>
      <c r="G25" s="127"/>
      <c r="H25" s="127"/>
      <c r="I25" s="127"/>
      <c r="J25" s="4"/>
    </row>
    <row r="26" spans="1:10">
      <c r="A26" s="51"/>
      <c r="B26" s="45"/>
      <c r="C26" s="46"/>
      <c r="D26" s="47"/>
      <c r="E26" s="48"/>
      <c r="F26" s="49"/>
      <c r="G26" s="45"/>
      <c r="H26" s="45"/>
      <c r="I26" s="45"/>
    </row>
    <row r="27" spans="1:10" s="4" customFormat="1" ht="22.5">
      <c r="A27" s="125" t="s">
        <v>11</v>
      </c>
      <c r="B27" s="125"/>
      <c r="C27" s="125"/>
      <c r="D27" s="125"/>
      <c r="E27" s="125"/>
      <c r="F27" s="125"/>
      <c r="G27" s="125"/>
      <c r="H27" s="125"/>
      <c r="I27" s="39"/>
    </row>
    <row r="28" spans="1:10" ht="22.5">
      <c r="A28" s="40"/>
      <c r="B28" s="39"/>
      <c r="C28" s="41"/>
      <c r="D28" s="42"/>
      <c r="E28" s="43"/>
      <c r="F28" s="44"/>
      <c r="G28" s="39"/>
      <c r="H28" s="39"/>
      <c r="I28" s="39"/>
      <c r="J28" s="4"/>
    </row>
    <row r="29" spans="1:10">
      <c r="A29" s="51"/>
      <c r="B29" s="45"/>
      <c r="C29" s="46"/>
      <c r="D29" s="47"/>
      <c r="E29" s="48"/>
      <c r="F29" s="49"/>
      <c r="G29" s="45"/>
      <c r="H29" s="45"/>
      <c r="I29" s="45"/>
    </row>
    <row r="30" spans="1:10" s="4" customFormat="1" ht="22.5">
      <c r="A30" s="50" t="s">
        <v>36</v>
      </c>
      <c r="B30" s="50"/>
      <c r="C30" s="50"/>
      <c r="D30" s="50"/>
      <c r="E30" s="50"/>
      <c r="F30" s="50"/>
      <c r="G30" s="50"/>
      <c r="H30" s="50"/>
      <c r="I30" s="39"/>
    </row>
    <row r="31" spans="1:10" ht="22.5">
      <c r="A31" s="122"/>
      <c r="B31" s="122"/>
      <c r="C31" s="122"/>
      <c r="D31" s="122"/>
      <c r="E31" s="122"/>
      <c r="F31" s="122"/>
      <c r="G31" s="122"/>
      <c r="H31" s="122"/>
      <c r="I31" s="122"/>
      <c r="J31" s="4"/>
    </row>
    <row r="32" spans="1:10" ht="15" customHeight="1">
      <c r="A32" s="122"/>
      <c r="B32" s="122"/>
      <c r="C32" s="122"/>
      <c r="D32" s="122"/>
      <c r="E32" s="122"/>
      <c r="F32" s="122"/>
      <c r="G32" s="122"/>
      <c r="H32" s="122"/>
      <c r="I32" s="122"/>
    </row>
    <row r="33" spans="1:9" ht="15" customHeight="1">
      <c r="A33" s="122"/>
      <c r="B33" s="122"/>
      <c r="C33" s="122"/>
      <c r="D33" s="122"/>
      <c r="E33" s="122"/>
      <c r="F33" s="122"/>
      <c r="G33" s="122"/>
      <c r="H33" s="122"/>
      <c r="I33" s="122"/>
    </row>
    <row r="34" spans="1:9" ht="15" customHeight="1">
      <c r="A34" s="122"/>
      <c r="B34" s="122"/>
      <c r="C34" s="122"/>
      <c r="D34" s="122"/>
      <c r="E34" s="122"/>
      <c r="F34" s="122"/>
      <c r="G34" s="122"/>
      <c r="H34" s="122"/>
      <c r="I34" s="122"/>
    </row>
    <row r="35" spans="1:9" ht="15" customHeight="1">
      <c r="A35" s="122"/>
      <c r="B35" s="122"/>
      <c r="C35" s="122"/>
      <c r="D35" s="122"/>
      <c r="E35" s="122"/>
      <c r="F35" s="122"/>
      <c r="G35" s="122"/>
      <c r="H35" s="122"/>
      <c r="I35" s="122"/>
    </row>
    <row r="36" spans="1:9" ht="15" customHeight="1">
      <c r="A36" s="122"/>
      <c r="B36" s="122"/>
      <c r="C36" s="122"/>
      <c r="D36" s="122"/>
      <c r="E36" s="122"/>
      <c r="F36" s="122"/>
      <c r="G36" s="122"/>
      <c r="H36" s="122"/>
      <c r="I36" s="122"/>
    </row>
    <row r="37" spans="1:9" ht="15" customHeight="1">
      <c r="A37" s="122"/>
      <c r="B37" s="122"/>
      <c r="C37" s="122"/>
      <c r="D37" s="122"/>
      <c r="E37" s="122"/>
      <c r="F37" s="122"/>
      <c r="G37" s="122"/>
      <c r="H37" s="122"/>
      <c r="I37" s="122"/>
    </row>
  </sheetData>
  <mergeCells count="14">
    <mergeCell ref="B2:I2"/>
    <mergeCell ref="A4:J4"/>
    <mergeCell ref="A3:J3"/>
    <mergeCell ref="G23:H23"/>
    <mergeCell ref="A22:I22"/>
    <mergeCell ref="A6:J6"/>
    <mergeCell ref="C5:D5"/>
    <mergeCell ref="E5:J5"/>
    <mergeCell ref="A31:I37"/>
    <mergeCell ref="B18:I18"/>
    <mergeCell ref="B19:I19"/>
    <mergeCell ref="A21:G21"/>
    <mergeCell ref="A27:H27"/>
    <mergeCell ref="A25:I25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212"/>
  <sheetViews>
    <sheetView zoomScaleNormal="100" workbookViewId="0">
      <selection activeCell="G26" sqref="G26"/>
    </sheetView>
  </sheetViews>
  <sheetFormatPr defaultColWidth="9.140625" defaultRowHeight="12.75"/>
  <cols>
    <col min="1" max="1" width="4.7109375" style="89" customWidth="1"/>
    <col min="2" max="2" width="62.5703125" style="59" customWidth="1"/>
    <col min="3" max="3" width="11.140625" style="90" customWidth="1"/>
    <col min="4" max="5" width="9.140625" style="89"/>
    <col min="6" max="6" width="11.42578125" style="89" customWidth="1"/>
    <col min="7" max="7" width="5.5703125" style="89" customWidth="1"/>
    <col min="8" max="8" width="11.28515625" style="89" customWidth="1"/>
    <col min="9" max="16384" width="9.140625" style="89"/>
  </cols>
  <sheetData>
    <row r="1" spans="1:9" ht="32.25" customHeight="1">
      <c r="A1" s="141" t="s">
        <v>157</v>
      </c>
      <c r="B1" s="141"/>
      <c r="C1" s="141"/>
      <c r="D1" s="141"/>
      <c r="E1" s="141"/>
      <c r="F1" s="141"/>
      <c r="G1" s="141"/>
      <c r="H1" s="141"/>
    </row>
    <row r="2" spans="1:9" ht="18" customHeight="1" thickBot="1">
      <c r="A2" s="142" t="s">
        <v>49</v>
      </c>
      <c r="B2" s="142"/>
      <c r="C2" s="142"/>
      <c r="D2" s="142"/>
      <c r="E2" s="142"/>
      <c r="F2" s="142"/>
      <c r="G2" s="142"/>
      <c r="H2" s="142"/>
      <c r="I2" s="142"/>
    </row>
    <row r="3" spans="1:9">
      <c r="G3" s="143" t="s">
        <v>13</v>
      </c>
      <c r="H3" s="144"/>
    </row>
    <row r="4" spans="1:9" ht="25.5" customHeight="1" thickBot="1">
      <c r="A4" s="91"/>
      <c r="B4" s="92" t="s">
        <v>48</v>
      </c>
      <c r="G4" s="145"/>
      <c r="H4" s="146"/>
    </row>
    <row r="5" spans="1:9" ht="13.5" thickBot="1">
      <c r="A5" s="93" t="s">
        <v>158</v>
      </c>
      <c r="B5" s="56"/>
      <c r="C5" s="30"/>
      <c r="D5" s="94"/>
      <c r="E5" s="28"/>
      <c r="F5" s="95"/>
      <c r="G5" s="3"/>
      <c r="H5" s="1"/>
    </row>
    <row r="6" spans="1:9" ht="26.25" thickBot="1">
      <c r="A6" s="33" t="s">
        <v>0</v>
      </c>
      <c r="B6" s="57" t="s">
        <v>100</v>
      </c>
      <c r="C6" s="18" t="s">
        <v>56</v>
      </c>
      <c r="D6" s="26"/>
      <c r="E6" s="96">
        <v>3.6805555555555554E-3</v>
      </c>
      <c r="F6" s="97"/>
      <c r="G6" s="98">
        <f>RANK(E6,$E$6:$E$201,1)</f>
        <v>3</v>
      </c>
      <c r="H6" s="99" t="s">
        <v>24</v>
      </c>
    </row>
    <row r="7" spans="1:9">
      <c r="A7" s="100"/>
      <c r="B7" s="59" t="s">
        <v>159</v>
      </c>
      <c r="C7" s="70">
        <v>2009</v>
      </c>
      <c r="D7" s="35"/>
      <c r="E7" s="97"/>
      <c r="F7" s="101"/>
      <c r="G7" s="102"/>
      <c r="H7" s="103"/>
    </row>
    <row r="8" spans="1:9">
      <c r="A8" s="100"/>
      <c r="B8" s="59" t="s">
        <v>160</v>
      </c>
      <c r="C8" s="70">
        <v>2010</v>
      </c>
      <c r="D8" s="35"/>
      <c r="E8" s="97"/>
      <c r="F8" s="101"/>
      <c r="G8" s="102"/>
      <c r="H8" s="103"/>
    </row>
    <row r="9" spans="1:9">
      <c r="A9" s="100"/>
      <c r="B9" s="59" t="s">
        <v>161</v>
      </c>
      <c r="C9" s="70">
        <v>2011</v>
      </c>
      <c r="D9" s="35"/>
      <c r="E9" s="97"/>
      <c r="F9" s="101"/>
      <c r="G9" s="102"/>
      <c r="H9" s="103"/>
    </row>
    <row r="10" spans="1:9">
      <c r="A10" s="100"/>
      <c r="B10" s="59" t="s">
        <v>162</v>
      </c>
      <c r="C10" s="70">
        <v>2009</v>
      </c>
      <c r="D10" s="35"/>
      <c r="E10" s="97"/>
      <c r="F10" s="101"/>
      <c r="G10" s="102"/>
      <c r="H10" s="3"/>
    </row>
    <row r="11" spans="1:9">
      <c r="A11" s="100"/>
      <c r="B11" s="59" t="s">
        <v>163</v>
      </c>
      <c r="C11" s="70">
        <v>2011</v>
      </c>
      <c r="D11" s="35"/>
      <c r="E11" s="97"/>
      <c r="F11" s="101"/>
      <c r="G11" s="102"/>
      <c r="H11" s="103"/>
    </row>
    <row r="12" spans="1:9">
      <c r="A12" s="100"/>
      <c r="B12" s="59" t="s">
        <v>57</v>
      </c>
      <c r="C12" s="70">
        <v>2009</v>
      </c>
      <c r="D12" s="35"/>
      <c r="E12" s="97"/>
      <c r="F12" s="101"/>
      <c r="G12" s="102"/>
      <c r="H12" s="103"/>
    </row>
    <row r="13" spans="1:9">
      <c r="A13" s="100"/>
      <c r="B13" s="59" t="s">
        <v>106</v>
      </c>
      <c r="C13" s="70">
        <v>2011</v>
      </c>
      <c r="D13" s="35"/>
      <c r="E13" s="97"/>
      <c r="F13" s="101"/>
      <c r="G13" s="102"/>
      <c r="H13" s="103"/>
    </row>
    <row r="14" spans="1:9">
      <c r="A14" s="100"/>
      <c r="B14" s="59" t="s">
        <v>107</v>
      </c>
      <c r="C14" s="70">
        <v>2010</v>
      </c>
      <c r="D14" s="35"/>
      <c r="E14" s="97"/>
      <c r="F14" s="101"/>
      <c r="G14" s="102"/>
      <c r="H14" s="103"/>
    </row>
    <row r="15" spans="1:9">
      <c r="A15" s="100"/>
      <c r="B15" s="59" t="s">
        <v>105</v>
      </c>
      <c r="C15" s="70">
        <v>2009</v>
      </c>
      <c r="D15" s="35"/>
      <c r="E15" s="97"/>
      <c r="F15" s="101"/>
      <c r="G15" s="102"/>
      <c r="H15" s="103"/>
    </row>
    <row r="16" spans="1:9">
      <c r="A16" s="100"/>
      <c r="B16" s="59" t="s">
        <v>108</v>
      </c>
      <c r="C16" s="70">
        <v>2009</v>
      </c>
      <c r="D16" s="35"/>
      <c r="E16" s="97"/>
      <c r="F16" s="101"/>
      <c r="G16" s="102"/>
      <c r="H16" s="103"/>
    </row>
    <row r="17" spans="1:8">
      <c r="A17" s="33"/>
      <c r="B17" s="58" t="s">
        <v>53</v>
      </c>
      <c r="C17" s="18"/>
      <c r="D17" s="26"/>
      <c r="E17" s="97"/>
      <c r="F17" s="101"/>
      <c r="G17" s="104"/>
      <c r="H17" s="105"/>
    </row>
    <row r="18" spans="1:8" ht="13.5" thickBot="1">
      <c r="A18" s="33"/>
      <c r="B18" s="58"/>
      <c r="C18" s="18"/>
      <c r="D18" s="26"/>
      <c r="E18" s="97"/>
      <c r="F18" s="101"/>
      <c r="G18" s="104"/>
      <c r="H18" s="105"/>
    </row>
    <row r="19" spans="1:8" ht="26.25" thickBot="1">
      <c r="A19" s="33" t="s">
        <v>1</v>
      </c>
      <c r="B19" s="57" t="s">
        <v>146</v>
      </c>
      <c r="C19" s="18" t="s">
        <v>56</v>
      </c>
      <c r="D19" s="26"/>
      <c r="E19" s="96">
        <v>3.5358796296296297E-3</v>
      </c>
      <c r="F19" s="101"/>
      <c r="G19" s="98">
        <f>RANK(E19,$E$6:$E$201,1)</f>
        <v>1</v>
      </c>
      <c r="H19" s="99" t="s">
        <v>24</v>
      </c>
    </row>
    <row r="20" spans="1:8">
      <c r="A20" s="33"/>
      <c r="B20" s="59" t="s">
        <v>149</v>
      </c>
      <c r="C20" s="70">
        <v>2009</v>
      </c>
      <c r="D20" s="35"/>
      <c r="E20" s="97"/>
      <c r="F20" s="101"/>
      <c r="G20" s="102"/>
      <c r="H20" s="103"/>
    </row>
    <row r="21" spans="1:8">
      <c r="A21" s="33"/>
      <c r="B21" s="59" t="s">
        <v>150</v>
      </c>
      <c r="C21" s="70">
        <v>2009</v>
      </c>
      <c r="D21" s="35"/>
      <c r="E21" s="97"/>
      <c r="F21" s="101"/>
      <c r="G21" s="102"/>
      <c r="H21" s="103"/>
    </row>
    <row r="22" spans="1:8">
      <c r="A22" s="33"/>
      <c r="B22" s="59" t="s">
        <v>164</v>
      </c>
      <c r="C22" s="70">
        <v>2010</v>
      </c>
      <c r="D22" s="35"/>
      <c r="E22" s="97"/>
      <c r="F22" s="101"/>
      <c r="G22" s="102"/>
      <c r="H22" s="103"/>
    </row>
    <row r="23" spans="1:8">
      <c r="A23" s="33"/>
      <c r="B23" s="59" t="s">
        <v>165</v>
      </c>
      <c r="C23" s="70">
        <v>2009</v>
      </c>
      <c r="D23" s="35"/>
      <c r="E23" s="97"/>
      <c r="F23" s="101"/>
      <c r="G23" s="102"/>
      <c r="H23" s="103"/>
    </row>
    <row r="24" spans="1:8">
      <c r="A24" s="33"/>
      <c r="B24" s="59" t="s">
        <v>166</v>
      </c>
      <c r="C24" s="70">
        <v>2010</v>
      </c>
      <c r="D24" s="35"/>
      <c r="E24" s="97"/>
      <c r="F24" s="101"/>
      <c r="G24" s="102"/>
      <c r="H24" s="103"/>
    </row>
    <row r="25" spans="1:8">
      <c r="A25" s="33"/>
      <c r="B25" s="59" t="s">
        <v>167</v>
      </c>
      <c r="C25" s="70">
        <v>2010</v>
      </c>
      <c r="D25" s="35"/>
      <c r="E25" s="97"/>
      <c r="F25" s="101"/>
      <c r="G25" s="102"/>
      <c r="H25" s="103"/>
    </row>
    <row r="26" spans="1:8">
      <c r="A26" s="33"/>
      <c r="B26" s="59" t="s">
        <v>151</v>
      </c>
      <c r="C26" s="70">
        <v>2010</v>
      </c>
      <c r="D26" s="35"/>
      <c r="E26" s="97"/>
      <c r="F26" s="101"/>
      <c r="G26" s="102"/>
      <c r="H26" s="103"/>
    </row>
    <row r="27" spans="1:8">
      <c r="A27" s="33"/>
      <c r="B27" s="59" t="s">
        <v>148</v>
      </c>
      <c r="C27" s="70">
        <v>2011</v>
      </c>
      <c r="D27" s="35"/>
      <c r="E27" s="97"/>
      <c r="F27" s="101"/>
      <c r="G27" s="102"/>
      <c r="H27" s="103"/>
    </row>
    <row r="28" spans="1:8">
      <c r="A28" s="33"/>
      <c r="B28" s="59" t="s">
        <v>168</v>
      </c>
      <c r="C28" s="70">
        <v>2010</v>
      </c>
      <c r="D28" s="35"/>
      <c r="E28" s="97"/>
      <c r="F28" s="101"/>
      <c r="G28" s="102"/>
      <c r="H28" s="103"/>
    </row>
    <row r="29" spans="1:8">
      <c r="A29" s="33"/>
      <c r="B29" s="59" t="s">
        <v>147</v>
      </c>
      <c r="C29" s="70">
        <v>2011</v>
      </c>
      <c r="D29" s="35"/>
      <c r="E29" s="97"/>
      <c r="F29" s="101"/>
      <c r="G29" s="102"/>
      <c r="H29" s="103"/>
    </row>
    <row r="30" spans="1:8">
      <c r="A30" s="33"/>
      <c r="B30" s="58" t="s">
        <v>152</v>
      </c>
      <c r="C30" s="18"/>
      <c r="D30" s="26"/>
      <c r="E30" s="97"/>
      <c r="F30" s="101"/>
      <c r="G30" s="104"/>
      <c r="H30" s="105"/>
    </row>
    <row r="31" spans="1:8" ht="13.5" thickBot="1">
      <c r="A31" s="33"/>
      <c r="B31" s="58"/>
      <c r="C31" s="18"/>
      <c r="D31" s="26"/>
      <c r="E31" s="97"/>
      <c r="F31" s="101"/>
      <c r="G31" s="104"/>
      <c r="H31" s="105"/>
    </row>
    <row r="32" spans="1:8" ht="26.25" thickBot="1">
      <c r="A32" s="33" t="s">
        <v>2</v>
      </c>
      <c r="B32" s="57" t="s">
        <v>109</v>
      </c>
      <c r="C32" s="18" t="s">
        <v>55</v>
      </c>
      <c r="D32" s="26"/>
      <c r="E32" s="96">
        <v>3.728009259259259E-3</v>
      </c>
      <c r="F32" s="101"/>
      <c r="G32" s="98">
        <f>RANK(E32,$E$6:$E$201,1)</f>
        <v>4</v>
      </c>
      <c r="H32" s="99" t="s">
        <v>24</v>
      </c>
    </row>
    <row r="33" spans="1:8">
      <c r="A33" s="33"/>
      <c r="B33" s="59" t="s">
        <v>143</v>
      </c>
      <c r="C33" s="70">
        <v>2010</v>
      </c>
      <c r="D33" s="35"/>
      <c r="E33" s="97"/>
      <c r="F33" s="101"/>
      <c r="G33" s="102"/>
      <c r="H33" s="103"/>
    </row>
    <row r="34" spans="1:8">
      <c r="A34" s="33"/>
      <c r="B34" s="59" t="s">
        <v>112</v>
      </c>
      <c r="C34" s="70">
        <v>2011</v>
      </c>
      <c r="D34" s="35"/>
      <c r="E34" s="97"/>
      <c r="F34" s="101"/>
      <c r="G34" s="102"/>
      <c r="H34" s="103"/>
    </row>
    <row r="35" spans="1:8">
      <c r="A35" s="33"/>
      <c r="B35" s="59" t="s">
        <v>169</v>
      </c>
      <c r="C35" s="70">
        <v>2011</v>
      </c>
      <c r="D35" s="35"/>
      <c r="E35" s="97"/>
      <c r="F35" s="101"/>
      <c r="G35" s="102"/>
      <c r="H35" s="103"/>
    </row>
    <row r="36" spans="1:8">
      <c r="A36" s="33"/>
      <c r="B36" s="59" t="s">
        <v>170</v>
      </c>
      <c r="C36" s="70">
        <v>2010</v>
      </c>
      <c r="D36" s="35"/>
      <c r="E36" s="97"/>
      <c r="F36" s="101"/>
      <c r="G36" s="102"/>
      <c r="H36" s="103"/>
    </row>
    <row r="37" spans="1:8">
      <c r="A37" s="33"/>
      <c r="B37" s="59" t="s">
        <v>131</v>
      </c>
      <c r="C37" s="70">
        <v>2009</v>
      </c>
      <c r="D37" s="35"/>
      <c r="E37" s="97"/>
      <c r="F37" s="101"/>
      <c r="G37" s="102"/>
      <c r="H37" s="103"/>
    </row>
    <row r="38" spans="1:8">
      <c r="A38" s="33"/>
      <c r="B38" s="59" t="s">
        <v>171</v>
      </c>
      <c r="C38" s="70">
        <v>2011</v>
      </c>
      <c r="D38" s="35"/>
      <c r="E38" s="97"/>
      <c r="F38" s="101"/>
      <c r="G38" s="102"/>
      <c r="H38" s="103"/>
    </row>
    <row r="39" spans="1:8">
      <c r="A39" s="33"/>
      <c r="B39" s="59" t="s">
        <v>141</v>
      </c>
      <c r="C39" s="70">
        <v>2010</v>
      </c>
      <c r="D39" s="35"/>
      <c r="E39" s="97"/>
      <c r="F39" s="101"/>
      <c r="G39" s="102"/>
      <c r="H39" s="103"/>
    </row>
    <row r="40" spans="1:8">
      <c r="A40" s="33"/>
      <c r="B40" s="59" t="s">
        <v>172</v>
      </c>
      <c r="C40" s="70">
        <v>2012</v>
      </c>
      <c r="D40" s="35"/>
      <c r="E40" s="97"/>
      <c r="F40" s="101"/>
      <c r="G40" s="102"/>
      <c r="H40" s="103"/>
    </row>
    <row r="41" spans="1:8">
      <c r="A41" s="33"/>
      <c r="B41" s="59" t="s">
        <v>173</v>
      </c>
      <c r="C41" s="70">
        <v>2010</v>
      </c>
      <c r="D41" s="35"/>
      <c r="E41" s="97"/>
      <c r="F41" s="101"/>
      <c r="G41" s="102"/>
      <c r="H41" s="103"/>
    </row>
    <row r="42" spans="1:8">
      <c r="A42" s="33"/>
      <c r="B42" s="59" t="s">
        <v>174</v>
      </c>
      <c r="C42" s="70">
        <v>2012</v>
      </c>
      <c r="D42" s="35"/>
      <c r="E42" s="97"/>
      <c r="F42" s="101"/>
      <c r="G42" s="102"/>
      <c r="H42" s="103"/>
    </row>
    <row r="43" spans="1:8">
      <c r="A43" s="33"/>
      <c r="B43" s="58" t="s">
        <v>114</v>
      </c>
      <c r="C43" s="18"/>
      <c r="D43" s="26"/>
      <c r="E43" s="97"/>
      <c r="F43" s="101"/>
      <c r="G43" s="104"/>
      <c r="H43" s="105"/>
    </row>
    <row r="44" spans="1:8" ht="13.5" thickBot="1">
      <c r="A44" s="33"/>
      <c r="B44" s="55"/>
      <c r="C44" s="19"/>
      <c r="D44" s="35"/>
      <c r="E44" s="106"/>
      <c r="F44" s="3"/>
      <c r="G44" s="102"/>
      <c r="H44" s="103"/>
    </row>
    <row r="45" spans="1:8" ht="15.75" thickBot="1">
      <c r="A45" s="33" t="s">
        <v>3</v>
      </c>
      <c r="B45" s="57" t="s">
        <v>104</v>
      </c>
      <c r="C45" s="18" t="s">
        <v>55</v>
      </c>
      <c r="D45" s="26"/>
      <c r="E45" s="96">
        <v>3.8726851851851852E-3</v>
      </c>
      <c r="F45" s="101"/>
      <c r="G45" s="98">
        <f>RANK(E45,$E$6:$E$201,1)</f>
        <v>5</v>
      </c>
      <c r="H45" s="99" t="s">
        <v>24</v>
      </c>
    </row>
    <row r="46" spans="1:8">
      <c r="A46" s="33"/>
      <c r="B46" s="59" t="s">
        <v>175</v>
      </c>
      <c r="C46" s="70">
        <v>2009</v>
      </c>
      <c r="D46" s="35"/>
      <c r="E46" s="97"/>
      <c r="F46" s="101"/>
      <c r="G46" s="102"/>
      <c r="H46" s="103"/>
    </row>
    <row r="47" spans="1:8">
      <c r="A47" s="33"/>
      <c r="B47" s="59" t="s">
        <v>176</v>
      </c>
      <c r="C47" s="70">
        <v>2009</v>
      </c>
      <c r="D47" s="35"/>
      <c r="E47" s="97"/>
      <c r="F47" s="101"/>
      <c r="G47" s="102"/>
      <c r="H47" s="103"/>
    </row>
    <row r="48" spans="1:8">
      <c r="A48" s="33"/>
      <c r="B48" s="59" t="s">
        <v>177</v>
      </c>
      <c r="C48" s="70">
        <v>2010</v>
      </c>
      <c r="D48" s="35"/>
      <c r="E48" s="97"/>
      <c r="F48" s="101"/>
      <c r="G48" s="102"/>
      <c r="H48" s="103"/>
    </row>
    <row r="49" spans="1:8">
      <c r="A49" s="33"/>
      <c r="B49" s="59" t="s">
        <v>178</v>
      </c>
      <c r="C49" s="70">
        <v>2009</v>
      </c>
      <c r="D49" s="35"/>
      <c r="E49" s="97"/>
      <c r="F49" s="101"/>
      <c r="G49" s="102"/>
      <c r="H49" s="103"/>
    </row>
    <row r="50" spans="1:8">
      <c r="A50" s="33"/>
      <c r="B50" s="59" t="s">
        <v>179</v>
      </c>
      <c r="C50" s="70">
        <v>2009</v>
      </c>
      <c r="D50" s="35"/>
      <c r="E50" s="97"/>
      <c r="F50" s="101"/>
      <c r="G50" s="102"/>
      <c r="H50" s="103"/>
    </row>
    <row r="51" spans="1:8">
      <c r="A51" s="33"/>
      <c r="B51" s="59" t="s">
        <v>99</v>
      </c>
      <c r="C51" s="70">
        <v>2010</v>
      </c>
      <c r="D51" s="35"/>
      <c r="E51" s="97"/>
      <c r="F51" s="101"/>
      <c r="G51" s="102"/>
      <c r="H51" s="103"/>
    </row>
    <row r="52" spans="1:8">
      <c r="A52" s="33"/>
      <c r="B52" s="59" t="s">
        <v>180</v>
      </c>
      <c r="C52" s="70">
        <v>2010</v>
      </c>
      <c r="D52" s="35"/>
      <c r="E52" s="97"/>
      <c r="F52" s="101"/>
      <c r="G52" s="102"/>
      <c r="H52" s="103"/>
    </row>
    <row r="53" spans="1:8">
      <c r="A53" s="33"/>
      <c r="B53" s="59" t="s">
        <v>181</v>
      </c>
      <c r="C53" s="70">
        <v>2009</v>
      </c>
      <c r="D53" s="35"/>
      <c r="E53" s="97"/>
      <c r="F53" s="101"/>
      <c r="G53" s="102"/>
      <c r="H53" s="103"/>
    </row>
    <row r="54" spans="1:8">
      <c r="A54" s="33"/>
      <c r="B54" s="59" t="s">
        <v>182</v>
      </c>
      <c r="C54" s="70">
        <v>2009</v>
      </c>
      <c r="D54" s="35"/>
      <c r="E54" s="97"/>
      <c r="F54" s="101"/>
      <c r="G54" s="102"/>
      <c r="H54" s="103"/>
    </row>
    <row r="55" spans="1:8">
      <c r="A55" s="33"/>
      <c r="B55" s="59" t="s">
        <v>97</v>
      </c>
      <c r="C55" s="70">
        <v>2010</v>
      </c>
      <c r="D55" s="35"/>
      <c r="E55" s="97"/>
      <c r="F55" s="101"/>
      <c r="G55" s="102"/>
      <c r="H55" s="103"/>
    </row>
    <row r="56" spans="1:8">
      <c r="A56" s="33"/>
      <c r="B56" s="58" t="s">
        <v>183</v>
      </c>
      <c r="C56" s="18"/>
      <c r="D56" s="26"/>
      <c r="E56" s="97"/>
      <c r="F56" s="101"/>
      <c r="G56" s="104"/>
      <c r="H56" s="105"/>
    </row>
    <row r="57" spans="1:8" ht="13.5" thickBot="1">
      <c r="A57" s="33"/>
      <c r="B57" s="55"/>
      <c r="C57" s="19"/>
      <c r="D57" s="35"/>
      <c r="E57" s="106"/>
      <c r="F57" s="3"/>
      <c r="G57" s="102"/>
      <c r="H57" s="103"/>
    </row>
    <row r="58" spans="1:8" ht="15.75" thickBot="1">
      <c r="A58" s="33" t="s">
        <v>4</v>
      </c>
      <c r="B58" s="57" t="s">
        <v>102</v>
      </c>
      <c r="C58" s="18" t="s">
        <v>55</v>
      </c>
      <c r="D58" s="26"/>
      <c r="E58" s="96">
        <v>3.5902777777777777E-3</v>
      </c>
      <c r="F58" s="101"/>
      <c r="G58" s="98">
        <f>RANK(E58,$E$6:$E$201,1)</f>
        <v>2</v>
      </c>
      <c r="H58" s="99" t="s">
        <v>24</v>
      </c>
    </row>
    <row r="59" spans="1:8">
      <c r="A59" s="33"/>
      <c r="B59" s="59" t="s">
        <v>184</v>
      </c>
      <c r="C59" s="70">
        <v>2009</v>
      </c>
      <c r="D59" s="35"/>
      <c r="E59" s="97"/>
      <c r="F59" s="101"/>
      <c r="G59" s="102"/>
      <c r="H59" s="103"/>
    </row>
    <row r="60" spans="1:8">
      <c r="A60" s="33"/>
      <c r="B60" s="59" t="s">
        <v>185</v>
      </c>
      <c r="C60" s="70">
        <v>2009</v>
      </c>
      <c r="D60" s="35"/>
      <c r="E60" s="97"/>
      <c r="F60" s="101"/>
      <c r="G60" s="102"/>
      <c r="H60" s="103"/>
    </row>
    <row r="61" spans="1:8">
      <c r="A61" s="33"/>
      <c r="B61" s="59" t="s">
        <v>186</v>
      </c>
      <c r="C61" s="70">
        <v>2009</v>
      </c>
      <c r="D61" s="35"/>
      <c r="E61" s="97"/>
      <c r="F61" s="101"/>
      <c r="G61" s="102"/>
      <c r="H61" s="103"/>
    </row>
    <row r="62" spans="1:8">
      <c r="A62" s="33"/>
      <c r="B62" s="59" t="s">
        <v>187</v>
      </c>
      <c r="C62" s="70">
        <v>2009</v>
      </c>
      <c r="D62" s="35"/>
      <c r="E62" s="97"/>
      <c r="F62" s="101"/>
      <c r="G62" s="102"/>
      <c r="H62" s="103"/>
    </row>
    <row r="63" spans="1:8">
      <c r="A63" s="33"/>
      <c r="B63" s="59" t="s">
        <v>188</v>
      </c>
      <c r="C63" s="70">
        <v>2009</v>
      </c>
      <c r="D63" s="35"/>
      <c r="E63" s="97"/>
      <c r="F63" s="101"/>
      <c r="G63" s="102"/>
      <c r="H63" s="103"/>
    </row>
    <row r="64" spans="1:8">
      <c r="A64" s="33"/>
      <c r="B64" s="59" t="s">
        <v>81</v>
      </c>
      <c r="C64" s="70">
        <v>2009</v>
      </c>
      <c r="D64" s="35"/>
      <c r="E64" s="97"/>
      <c r="F64" s="101"/>
      <c r="G64" s="102"/>
      <c r="H64" s="103"/>
    </row>
    <row r="65" spans="1:8">
      <c r="A65" s="33"/>
      <c r="B65" s="59" t="s">
        <v>80</v>
      </c>
      <c r="C65" s="70">
        <v>2009</v>
      </c>
      <c r="D65" s="35"/>
      <c r="E65" s="97"/>
      <c r="F65" s="101"/>
      <c r="G65" s="102"/>
      <c r="H65" s="103"/>
    </row>
    <row r="66" spans="1:8">
      <c r="A66" s="33"/>
      <c r="B66" s="59" t="s">
        <v>189</v>
      </c>
      <c r="C66" s="70">
        <v>2009</v>
      </c>
      <c r="D66" s="35"/>
      <c r="E66" s="97"/>
      <c r="F66" s="101"/>
      <c r="G66" s="102"/>
      <c r="H66" s="103"/>
    </row>
    <row r="67" spans="1:8">
      <c r="A67" s="33"/>
      <c r="B67" s="59" t="s">
        <v>190</v>
      </c>
      <c r="C67" s="70">
        <v>2009</v>
      </c>
      <c r="D67" s="35"/>
      <c r="E67" s="97"/>
      <c r="F67" s="101"/>
      <c r="G67" s="102"/>
      <c r="H67" s="103"/>
    </row>
    <row r="68" spans="1:8">
      <c r="A68" s="33"/>
      <c r="B68" s="59" t="s">
        <v>123</v>
      </c>
      <c r="C68" s="70">
        <v>2009</v>
      </c>
      <c r="D68" s="35"/>
      <c r="E68" s="97"/>
      <c r="F68" s="101"/>
      <c r="G68" s="102"/>
      <c r="H68" s="103"/>
    </row>
    <row r="69" spans="1:8">
      <c r="A69" s="33"/>
      <c r="B69" s="58" t="s">
        <v>76</v>
      </c>
      <c r="C69" s="18"/>
      <c r="D69" s="26"/>
      <c r="E69" s="97"/>
      <c r="F69" s="101"/>
      <c r="G69" s="104"/>
      <c r="H69" s="105"/>
    </row>
    <row r="70" spans="1:8" ht="13.5" thickBot="1">
      <c r="A70" s="33"/>
      <c r="B70" s="55"/>
      <c r="C70" s="19"/>
      <c r="D70" s="35"/>
      <c r="E70" s="106"/>
      <c r="F70" s="3"/>
      <c r="G70" s="102"/>
      <c r="H70" s="103"/>
    </row>
    <row r="71" spans="1:8" ht="15.75" thickBot="1">
      <c r="A71" s="33" t="s">
        <v>5</v>
      </c>
      <c r="B71" s="57"/>
      <c r="C71" s="18"/>
      <c r="D71" s="26"/>
      <c r="E71" s="96"/>
      <c r="F71" s="101"/>
      <c r="G71" s="98" t="e">
        <f>RANK(E71,$E$6:$E$201,1)</f>
        <v>#N/A</v>
      </c>
      <c r="H71" s="99" t="s">
        <v>24</v>
      </c>
    </row>
    <row r="72" spans="1:8">
      <c r="A72" s="33"/>
      <c r="C72" s="70"/>
      <c r="D72" s="35"/>
      <c r="E72" s="97"/>
      <c r="F72" s="101"/>
      <c r="G72" s="102"/>
      <c r="H72" s="103"/>
    </row>
    <row r="73" spans="1:8">
      <c r="A73" s="33"/>
      <c r="C73" s="70"/>
      <c r="D73" s="35"/>
      <c r="E73" s="97"/>
      <c r="F73" s="101"/>
      <c r="G73" s="102"/>
      <c r="H73" s="103"/>
    </row>
    <row r="74" spans="1:8">
      <c r="A74" s="33"/>
      <c r="C74" s="70"/>
      <c r="D74" s="35"/>
      <c r="E74" s="97"/>
      <c r="F74" s="101"/>
      <c r="G74" s="102"/>
      <c r="H74" s="103"/>
    </row>
    <row r="75" spans="1:8">
      <c r="A75" s="33"/>
      <c r="C75" s="70"/>
      <c r="D75" s="35"/>
      <c r="E75" s="97"/>
      <c r="F75" s="101"/>
      <c r="G75" s="102"/>
      <c r="H75" s="103"/>
    </row>
    <row r="76" spans="1:8">
      <c r="A76" s="33"/>
      <c r="C76" s="70"/>
      <c r="D76" s="35"/>
      <c r="E76" s="97"/>
      <c r="F76" s="101"/>
      <c r="G76" s="102"/>
      <c r="H76" s="103"/>
    </row>
    <row r="77" spans="1:8">
      <c r="A77" s="33"/>
      <c r="C77" s="70"/>
      <c r="D77" s="35"/>
      <c r="E77" s="97"/>
      <c r="F77" s="101"/>
      <c r="G77" s="102"/>
      <c r="H77" s="103"/>
    </row>
    <row r="78" spans="1:8">
      <c r="A78" s="33"/>
      <c r="C78" s="70"/>
      <c r="D78" s="35"/>
      <c r="E78" s="97"/>
      <c r="F78" s="101"/>
      <c r="G78" s="102"/>
      <c r="H78" s="103"/>
    </row>
    <row r="79" spans="1:8">
      <c r="A79" s="33"/>
      <c r="C79" s="70"/>
      <c r="D79" s="35"/>
      <c r="E79" s="97"/>
      <c r="F79" s="101"/>
      <c r="G79" s="102"/>
      <c r="H79" s="103"/>
    </row>
    <row r="80" spans="1:8">
      <c r="A80" s="33"/>
      <c r="C80" s="70"/>
      <c r="D80" s="35"/>
      <c r="E80" s="97"/>
      <c r="F80" s="101"/>
      <c r="G80" s="102"/>
      <c r="H80" s="103"/>
    </row>
    <row r="81" spans="1:8">
      <c r="A81" s="33"/>
      <c r="C81" s="70"/>
      <c r="D81" s="35"/>
      <c r="E81" s="97"/>
      <c r="F81" s="101"/>
      <c r="G81" s="102"/>
      <c r="H81" s="103"/>
    </row>
    <row r="82" spans="1:8">
      <c r="A82" s="33"/>
      <c r="B82" s="58" t="s">
        <v>191</v>
      </c>
      <c r="C82" s="18"/>
      <c r="D82" s="26"/>
      <c r="E82" s="97"/>
      <c r="F82" s="101"/>
      <c r="G82" s="104"/>
      <c r="H82" s="105"/>
    </row>
    <row r="83" spans="1:8" ht="13.5" thickBot="1">
      <c r="A83" s="33"/>
      <c r="B83" s="55"/>
      <c r="C83" s="19"/>
      <c r="D83" s="35"/>
      <c r="E83" s="106"/>
      <c r="F83" s="3"/>
      <c r="G83" s="102"/>
      <c r="H83" s="103"/>
    </row>
    <row r="84" spans="1:8" ht="15.75" thickBot="1">
      <c r="A84" s="33" t="s">
        <v>6</v>
      </c>
      <c r="B84" s="57"/>
      <c r="C84" s="18"/>
      <c r="D84" s="35"/>
      <c r="E84" s="96"/>
      <c r="F84" s="3"/>
      <c r="G84" s="98" t="e">
        <f>RANK(E84,$E$6:$E$201,1)</f>
        <v>#N/A</v>
      </c>
      <c r="H84" s="99" t="s">
        <v>24</v>
      </c>
    </row>
    <row r="85" spans="1:8">
      <c r="A85" s="33"/>
      <c r="C85" s="70"/>
      <c r="D85" s="35"/>
      <c r="E85" s="106"/>
      <c r="F85" s="3"/>
      <c r="G85" s="102"/>
      <c r="H85" s="103"/>
    </row>
    <row r="86" spans="1:8">
      <c r="A86" s="33"/>
      <c r="C86" s="70"/>
      <c r="D86" s="35"/>
      <c r="E86" s="106"/>
      <c r="F86" s="3"/>
      <c r="G86" s="102"/>
      <c r="H86" s="103"/>
    </row>
    <row r="87" spans="1:8">
      <c r="A87" s="33"/>
      <c r="C87" s="70"/>
      <c r="D87" s="35"/>
      <c r="E87" s="106"/>
      <c r="F87" s="3"/>
      <c r="G87" s="102"/>
      <c r="H87" s="103"/>
    </row>
    <row r="88" spans="1:8">
      <c r="A88" s="33"/>
      <c r="C88" s="70"/>
      <c r="D88" s="35"/>
      <c r="E88" s="106"/>
      <c r="F88" s="3"/>
      <c r="G88" s="102"/>
      <c r="H88" s="103"/>
    </row>
    <row r="89" spans="1:8">
      <c r="A89" s="33"/>
      <c r="C89" s="70"/>
      <c r="D89" s="35"/>
      <c r="E89" s="106"/>
      <c r="F89" s="3"/>
      <c r="G89" s="102"/>
      <c r="H89" s="103"/>
    </row>
    <row r="90" spans="1:8">
      <c r="A90" s="33"/>
      <c r="C90" s="70"/>
      <c r="D90" s="35"/>
      <c r="E90" s="106"/>
      <c r="F90" s="3"/>
      <c r="G90" s="102"/>
      <c r="H90" s="103"/>
    </row>
    <row r="91" spans="1:8">
      <c r="A91" s="33"/>
      <c r="C91" s="70"/>
      <c r="D91" s="35"/>
      <c r="E91" s="106"/>
      <c r="F91" s="3"/>
      <c r="G91" s="102"/>
      <c r="H91" s="103"/>
    </row>
    <row r="92" spans="1:8">
      <c r="A92" s="33"/>
      <c r="C92" s="70"/>
      <c r="D92" s="35"/>
      <c r="E92" s="106"/>
      <c r="F92" s="3"/>
      <c r="G92" s="102"/>
      <c r="H92" s="103"/>
    </row>
    <row r="93" spans="1:8">
      <c r="A93" s="33"/>
      <c r="C93" s="70"/>
      <c r="D93" s="35"/>
      <c r="E93" s="106"/>
      <c r="F93" s="3"/>
      <c r="G93" s="102"/>
      <c r="H93" s="103"/>
    </row>
    <row r="94" spans="1:8">
      <c r="A94" s="33"/>
      <c r="C94" s="70"/>
      <c r="D94" s="35"/>
      <c r="E94" s="106"/>
      <c r="F94" s="3"/>
      <c r="G94" s="102"/>
      <c r="H94" s="103"/>
    </row>
    <row r="95" spans="1:8">
      <c r="A95" s="33"/>
      <c r="B95" s="58" t="s">
        <v>191</v>
      </c>
      <c r="C95" s="19"/>
      <c r="D95" s="35"/>
      <c r="E95" s="106"/>
      <c r="F95" s="3"/>
      <c r="G95" s="102"/>
      <c r="H95" s="103"/>
    </row>
    <row r="96" spans="1:8" ht="13.5" thickBot="1">
      <c r="A96" s="33"/>
      <c r="B96" s="55"/>
      <c r="C96" s="19"/>
      <c r="D96" s="35"/>
      <c r="E96" s="106"/>
      <c r="F96" s="3"/>
      <c r="G96" s="102"/>
      <c r="H96" s="103"/>
    </row>
    <row r="97" spans="1:9" ht="15.75" thickBot="1">
      <c r="A97" s="33" t="s">
        <v>7</v>
      </c>
      <c r="B97" s="57"/>
      <c r="C97" s="18"/>
      <c r="D97" s="35"/>
      <c r="E97" s="96"/>
      <c r="F97" s="3"/>
      <c r="G97" s="98" t="e">
        <f>RANK(E97,$E$6:$E$201,1)</f>
        <v>#N/A</v>
      </c>
      <c r="H97" s="99" t="s">
        <v>24</v>
      </c>
    </row>
    <row r="98" spans="1:9">
      <c r="A98" s="33"/>
      <c r="C98" s="70"/>
      <c r="D98" s="35"/>
      <c r="E98" s="106"/>
      <c r="F98" s="3"/>
      <c r="G98" s="102"/>
      <c r="H98" s="103"/>
    </row>
    <row r="99" spans="1:9">
      <c r="A99" s="33"/>
      <c r="C99" s="70"/>
      <c r="D99" s="35"/>
      <c r="E99" s="106"/>
      <c r="F99" s="3"/>
      <c r="G99" s="102"/>
      <c r="H99" s="103"/>
    </row>
    <row r="100" spans="1:9">
      <c r="A100" s="33"/>
      <c r="C100" s="70"/>
      <c r="D100" s="35"/>
      <c r="E100" s="106"/>
      <c r="F100" s="3"/>
      <c r="G100" s="102"/>
      <c r="H100" s="103"/>
    </row>
    <row r="101" spans="1:9">
      <c r="A101" s="33"/>
      <c r="C101" s="70"/>
      <c r="D101" s="35"/>
      <c r="E101" s="106"/>
      <c r="F101" s="3"/>
      <c r="G101" s="102"/>
      <c r="H101" s="103"/>
    </row>
    <row r="102" spans="1:9">
      <c r="A102" s="33"/>
      <c r="C102" s="70"/>
      <c r="D102" s="35"/>
      <c r="E102" s="106"/>
      <c r="F102" s="3"/>
      <c r="G102" s="102"/>
      <c r="H102" s="103"/>
    </row>
    <row r="103" spans="1:9">
      <c r="A103" s="33"/>
      <c r="C103" s="70"/>
      <c r="D103" s="35"/>
      <c r="E103" s="106"/>
      <c r="F103" s="3"/>
      <c r="G103" s="102"/>
      <c r="H103" s="103"/>
    </row>
    <row r="104" spans="1:9">
      <c r="A104" s="33"/>
      <c r="C104" s="70"/>
      <c r="D104" s="35"/>
      <c r="E104" s="106"/>
      <c r="F104" s="3"/>
      <c r="G104" s="102"/>
      <c r="H104" s="103"/>
    </row>
    <row r="105" spans="1:9">
      <c r="A105" s="33"/>
      <c r="C105" s="70"/>
      <c r="D105" s="35"/>
      <c r="E105" s="106"/>
      <c r="F105" s="3"/>
      <c r="G105" s="102"/>
      <c r="H105" s="103"/>
    </row>
    <row r="106" spans="1:9">
      <c r="A106" s="33"/>
      <c r="C106" s="70"/>
      <c r="D106" s="35"/>
      <c r="E106" s="106"/>
      <c r="F106" s="3"/>
      <c r="G106" s="102"/>
      <c r="H106" s="103"/>
    </row>
    <row r="107" spans="1:9">
      <c r="A107" s="33"/>
      <c r="C107" s="70"/>
      <c r="D107" s="35"/>
      <c r="E107" s="106"/>
      <c r="F107" s="3"/>
      <c r="G107" s="102"/>
      <c r="H107" s="103"/>
    </row>
    <row r="108" spans="1:9">
      <c r="A108" s="33"/>
      <c r="B108" s="58" t="s">
        <v>191</v>
      </c>
      <c r="C108" s="19"/>
      <c r="D108" s="35"/>
      <c r="E108" s="27"/>
      <c r="F108" s="106"/>
      <c r="G108" s="75"/>
      <c r="H108" s="103"/>
      <c r="I108" s="103"/>
    </row>
    <row r="109" spans="1:9" ht="13.5" thickBot="1">
      <c r="A109" s="33"/>
      <c r="B109" s="55"/>
      <c r="C109" s="19"/>
      <c r="D109" s="35"/>
      <c r="E109" s="27"/>
      <c r="F109" s="28"/>
      <c r="G109" s="75"/>
      <c r="H109" s="103"/>
      <c r="I109" s="103"/>
    </row>
    <row r="110" spans="1:9" ht="15.75" thickBot="1">
      <c r="A110" s="107" t="s">
        <v>17</v>
      </c>
      <c r="B110" s="57"/>
      <c r="C110" s="18"/>
      <c r="D110" s="26"/>
      <c r="E110" s="96"/>
      <c r="F110" s="97"/>
      <c r="G110" s="98" t="e">
        <f>RANK(E110,$E$6:$E$201,1)</f>
        <v>#N/A</v>
      </c>
      <c r="H110" s="99" t="s">
        <v>24</v>
      </c>
    </row>
    <row r="111" spans="1:9">
      <c r="A111" s="107"/>
      <c r="C111" s="70"/>
      <c r="D111" s="35"/>
      <c r="E111" s="97"/>
      <c r="F111" s="101"/>
      <c r="G111" s="102"/>
      <c r="H111" s="103"/>
    </row>
    <row r="112" spans="1:9">
      <c r="A112" s="107"/>
      <c r="C112" s="70"/>
      <c r="D112" s="35"/>
      <c r="E112" s="97"/>
      <c r="F112" s="101"/>
      <c r="G112" s="102"/>
      <c r="H112" s="103"/>
    </row>
    <row r="113" spans="1:8">
      <c r="A113" s="107"/>
      <c r="C113" s="70"/>
      <c r="D113" s="35"/>
      <c r="E113" s="97"/>
      <c r="F113" s="101"/>
      <c r="G113" s="102"/>
      <c r="H113" s="103"/>
    </row>
    <row r="114" spans="1:8">
      <c r="A114" s="107"/>
      <c r="C114" s="70"/>
      <c r="D114" s="35"/>
      <c r="E114" s="97"/>
      <c r="F114" s="101"/>
      <c r="G114" s="102"/>
      <c r="H114" s="3"/>
    </row>
    <row r="115" spans="1:8">
      <c r="A115" s="107"/>
      <c r="C115" s="70"/>
      <c r="D115" s="35"/>
      <c r="E115" s="97"/>
      <c r="F115" s="101"/>
      <c r="G115" s="102"/>
      <c r="H115" s="103"/>
    </row>
    <row r="116" spans="1:8">
      <c r="A116" s="107"/>
      <c r="C116" s="70"/>
      <c r="D116" s="35"/>
      <c r="E116" s="97"/>
      <c r="F116" s="101"/>
      <c r="G116" s="102"/>
      <c r="H116" s="103"/>
    </row>
    <row r="117" spans="1:8">
      <c r="A117" s="107"/>
      <c r="C117" s="70"/>
      <c r="D117" s="35"/>
      <c r="E117" s="97"/>
      <c r="F117" s="101"/>
      <c r="G117" s="102"/>
      <c r="H117" s="103"/>
    </row>
    <row r="118" spans="1:8">
      <c r="A118" s="107"/>
      <c r="C118" s="70"/>
      <c r="D118" s="35"/>
      <c r="E118" s="97"/>
      <c r="F118" s="101"/>
      <c r="G118" s="102"/>
      <c r="H118" s="103"/>
    </row>
    <row r="119" spans="1:8">
      <c r="A119" s="107"/>
      <c r="C119" s="70"/>
      <c r="D119" s="35"/>
      <c r="E119" s="97"/>
      <c r="F119" s="101"/>
      <c r="G119" s="102"/>
      <c r="H119" s="103"/>
    </row>
    <row r="120" spans="1:8">
      <c r="A120" s="107"/>
      <c r="C120" s="70"/>
      <c r="D120" s="35"/>
      <c r="E120" s="97"/>
      <c r="F120" s="101"/>
      <c r="G120" s="102"/>
      <c r="H120" s="103"/>
    </row>
    <row r="121" spans="1:8">
      <c r="A121" s="107"/>
      <c r="B121" s="58" t="s">
        <v>10</v>
      </c>
      <c r="C121" s="18"/>
      <c r="D121" s="26"/>
      <c r="E121" s="97"/>
      <c r="F121" s="101"/>
      <c r="G121" s="104"/>
      <c r="H121" s="105"/>
    </row>
    <row r="122" spans="1:8" ht="13.5" thickBot="1">
      <c r="A122" s="107"/>
      <c r="B122" s="58"/>
      <c r="C122" s="18"/>
      <c r="D122" s="26"/>
      <c r="E122" s="97"/>
      <c r="F122" s="101"/>
      <c r="G122" s="104"/>
      <c r="H122" s="105"/>
    </row>
    <row r="123" spans="1:8" ht="15.75" thickBot="1">
      <c r="A123" s="107" t="s">
        <v>18</v>
      </c>
      <c r="B123" s="57"/>
      <c r="C123" s="18"/>
      <c r="D123" s="26"/>
      <c r="E123" s="96"/>
      <c r="F123" s="101"/>
      <c r="G123" s="98" t="e">
        <f>RANK(E123,$E$6:$E$201,1)</f>
        <v>#N/A</v>
      </c>
      <c r="H123" s="99" t="s">
        <v>24</v>
      </c>
    </row>
    <row r="124" spans="1:8">
      <c r="A124" s="107"/>
      <c r="C124" s="70"/>
      <c r="D124" s="35"/>
      <c r="E124" s="97"/>
      <c r="F124" s="101"/>
      <c r="G124" s="102"/>
      <c r="H124" s="103"/>
    </row>
    <row r="125" spans="1:8">
      <c r="A125" s="107"/>
      <c r="C125" s="70"/>
      <c r="D125" s="35"/>
      <c r="E125" s="97"/>
      <c r="F125" s="101"/>
      <c r="G125" s="102"/>
      <c r="H125" s="103"/>
    </row>
    <row r="126" spans="1:8">
      <c r="A126" s="107"/>
      <c r="C126" s="70"/>
      <c r="D126" s="35"/>
      <c r="E126" s="97"/>
      <c r="F126" s="101"/>
      <c r="G126" s="102"/>
      <c r="H126" s="103"/>
    </row>
    <row r="127" spans="1:8">
      <c r="A127" s="107"/>
      <c r="C127" s="70"/>
      <c r="D127" s="35"/>
      <c r="E127" s="97"/>
      <c r="F127" s="101"/>
      <c r="G127" s="102"/>
      <c r="H127" s="103"/>
    </row>
    <row r="128" spans="1:8">
      <c r="A128" s="107"/>
      <c r="C128" s="70"/>
      <c r="D128" s="35"/>
      <c r="E128" s="97"/>
      <c r="F128" s="101"/>
      <c r="G128" s="102"/>
      <c r="H128" s="103"/>
    </row>
    <row r="129" spans="1:8">
      <c r="A129" s="107"/>
      <c r="C129" s="70"/>
      <c r="D129" s="35"/>
      <c r="E129" s="97"/>
      <c r="F129" s="101"/>
      <c r="G129" s="102"/>
      <c r="H129" s="103"/>
    </row>
    <row r="130" spans="1:8">
      <c r="A130" s="107"/>
      <c r="C130" s="70"/>
      <c r="D130" s="35"/>
      <c r="E130" s="97"/>
      <c r="F130" s="101"/>
      <c r="G130" s="102"/>
      <c r="H130" s="103"/>
    </row>
    <row r="131" spans="1:8">
      <c r="A131" s="107"/>
      <c r="C131" s="70"/>
      <c r="D131" s="35"/>
      <c r="E131" s="97"/>
      <c r="F131" s="101"/>
      <c r="G131" s="102"/>
      <c r="H131" s="103"/>
    </row>
    <row r="132" spans="1:8">
      <c r="A132" s="107"/>
      <c r="C132" s="70"/>
      <c r="D132" s="35"/>
      <c r="E132" s="97"/>
      <c r="F132" s="101"/>
      <c r="G132" s="102"/>
      <c r="H132" s="103"/>
    </row>
    <row r="133" spans="1:8">
      <c r="A133" s="107"/>
      <c r="C133" s="70"/>
      <c r="D133" s="35"/>
      <c r="E133" s="97"/>
      <c r="F133" s="101"/>
      <c r="G133" s="102"/>
      <c r="H133" s="103"/>
    </row>
    <row r="134" spans="1:8">
      <c r="A134" s="107"/>
      <c r="B134" s="58" t="s">
        <v>10</v>
      </c>
      <c r="C134" s="18"/>
      <c r="D134" s="26"/>
      <c r="E134" s="97"/>
      <c r="F134" s="101"/>
      <c r="G134" s="104"/>
      <c r="H134" s="105"/>
    </row>
    <row r="135" spans="1:8" ht="13.5" thickBot="1">
      <c r="A135" s="107"/>
      <c r="B135" s="58"/>
      <c r="C135" s="18"/>
      <c r="D135" s="26"/>
      <c r="E135" s="97"/>
      <c r="F135" s="101"/>
      <c r="G135" s="104"/>
      <c r="H135" s="105"/>
    </row>
    <row r="136" spans="1:8" ht="15.75" thickBot="1">
      <c r="A136" s="107" t="s">
        <v>19</v>
      </c>
      <c r="B136" s="57"/>
      <c r="C136" s="18"/>
      <c r="D136" s="26"/>
      <c r="E136" s="96"/>
      <c r="F136" s="101"/>
      <c r="G136" s="98" t="e">
        <f>RANK(E136,$E$6:$E$201,1)</f>
        <v>#N/A</v>
      </c>
      <c r="H136" s="99" t="s">
        <v>24</v>
      </c>
    </row>
    <row r="137" spans="1:8">
      <c r="A137" s="107"/>
      <c r="C137" s="70"/>
      <c r="D137" s="35"/>
      <c r="E137" s="97"/>
      <c r="F137" s="101"/>
      <c r="G137" s="102"/>
      <c r="H137" s="103"/>
    </row>
    <row r="138" spans="1:8">
      <c r="A138" s="107"/>
      <c r="C138" s="70"/>
      <c r="D138" s="35"/>
      <c r="E138" s="97"/>
      <c r="F138" s="101"/>
      <c r="G138" s="102"/>
      <c r="H138" s="103"/>
    </row>
    <row r="139" spans="1:8">
      <c r="A139" s="107"/>
      <c r="C139" s="70"/>
      <c r="D139" s="35"/>
      <c r="E139" s="97"/>
      <c r="F139" s="101"/>
      <c r="G139" s="102"/>
      <c r="H139" s="103"/>
    </row>
    <row r="140" spans="1:8">
      <c r="A140" s="107"/>
      <c r="C140" s="70"/>
      <c r="D140" s="35"/>
      <c r="E140" s="97"/>
      <c r="F140" s="101"/>
      <c r="G140" s="102"/>
      <c r="H140" s="103"/>
    </row>
    <row r="141" spans="1:8">
      <c r="A141" s="107"/>
      <c r="C141" s="70"/>
      <c r="D141" s="35"/>
      <c r="E141" s="97"/>
      <c r="F141" s="101"/>
      <c r="G141" s="102"/>
      <c r="H141" s="103"/>
    </row>
    <row r="142" spans="1:8">
      <c r="A142" s="107"/>
      <c r="C142" s="70"/>
      <c r="D142" s="35"/>
      <c r="E142" s="97"/>
      <c r="F142" s="101"/>
      <c r="G142" s="102"/>
      <c r="H142" s="103"/>
    </row>
    <row r="143" spans="1:8">
      <c r="A143" s="107"/>
      <c r="C143" s="70"/>
      <c r="D143" s="35"/>
      <c r="E143" s="97"/>
      <c r="F143" s="101"/>
      <c r="G143" s="102"/>
      <c r="H143" s="103"/>
    </row>
    <row r="144" spans="1:8">
      <c r="A144" s="107"/>
      <c r="C144" s="70"/>
      <c r="D144" s="35"/>
      <c r="E144" s="97"/>
      <c r="F144" s="101"/>
      <c r="G144" s="102"/>
      <c r="H144" s="103"/>
    </row>
    <row r="145" spans="1:8">
      <c r="A145" s="107"/>
      <c r="C145" s="70"/>
      <c r="D145" s="35"/>
      <c r="E145" s="97"/>
      <c r="F145" s="101"/>
      <c r="G145" s="102"/>
      <c r="H145" s="103"/>
    </row>
    <row r="146" spans="1:8">
      <c r="A146" s="107"/>
      <c r="C146" s="70"/>
      <c r="D146" s="35"/>
      <c r="E146" s="97"/>
      <c r="F146" s="101"/>
      <c r="G146" s="102"/>
      <c r="H146" s="103"/>
    </row>
    <row r="147" spans="1:8">
      <c r="A147" s="107"/>
      <c r="B147" s="58" t="s">
        <v>10</v>
      </c>
      <c r="C147" s="18"/>
      <c r="D147" s="26"/>
      <c r="E147" s="97"/>
      <c r="F147" s="101"/>
      <c r="G147" s="104"/>
      <c r="H147" s="105"/>
    </row>
    <row r="148" spans="1:8" ht="13.5" thickBot="1">
      <c r="A148" s="107"/>
      <c r="B148" s="55"/>
      <c r="C148" s="19"/>
      <c r="D148" s="35"/>
      <c r="E148" s="106"/>
      <c r="F148" s="3"/>
      <c r="G148" s="102"/>
      <c r="H148" s="103"/>
    </row>
    <row r="149" spans="1:8" ht="15.75" thickBot="1">
      <c r="A149" s="107" t="s">
        <v>20</v>
      </c>
      <c r="B149" s="57"/>
      <c r="C149" s="18"/>
      <c r="D149" s="26"/>
      <c r="E149" s="96"/>
      <c r="F149" s="101"/>
      <c r="G149" s="98" t="e">
        <f>RANK(E149,$E$6:$E$201,1)</f>
        <v>#N/A</v>
      </c>
      <c r="H149" s="99" t="s">
        <v>24</v>
      </c>
    </row>
    <row r="150" spans="1:8">
      <c r="A150" s="107"/>
      <c r="C150" s="70"/>
      <c r="D150" s="35"/>
      <c r="E150" s="97"/>
      <c r="F150" s="101"/>
      <c r="G150" s="102"/>
      <c r="H150" s="103"/>
    </row>
    <row r="151" spans="1:8">
      <c r="A151" s="107"/>
      <c r="C151" s="70"/>
      <c r="D151" s="35"/>
      <c r="E151" s="97"/>
      <c r="F151" s="101"/>
      <c r="G151" s="102"/>
      <c r="H151" s="103"/>
    </row>
    <row r="152" spans="1:8">
      <c r="A152" s="107"/>
      <c r="C152" s="70"/>
      <c r="D152" s="35"/>
      <c r="E152" s="97"/>
      <c r="F152" s="101"/>
      <c r="G152" s="102"/>
      <c r="H152" s="103"/>
    </row>
    <row r="153" spans="1:8">
      <c r="A153" s="107"/>
      <c r="C153" s="70"/>
      <c r="D153" s="35"/>
      <c r="E153" s="97"/>
      <c r="F153" s="101"/>
      <c r="G153" s="102"/>
      <c r="H153" s="103"/>
    </row>
    <row r="154" spans="1:8">
      <c r="A154" s="107"/>
      <c r="C154" s="70"/>
      <c r="D154" s="35"/>
      <c r="E154" s="97"/>
      <c r="F154" s="101"/>
      <c r="G154" s="102"/>
      <c r="H154" s="103"/>
    </row>
    <row r="155" spans="1:8">
      <c r="A155" s="107"/>
      <c r="C155" s="70"/>
      <c r="D155" s="35"/>
      <c r="E155" s="97"/>
      <c r="F155" s="101"/>
      <c r="G155" s="102"/>
      <c r="H155" s="103"/>
    </row>
    <row r="156" spans="1:8">
      <c r="A156" s="107"/>
      <c r="C156" s="70"/>
      <c r="D156" s="35"/>
      <c r="E156" s="97"/>
      <c r="F156" s="101"/>
      <c r="G156" s="102"/>
      <c r="H156" s="103"/>
    </row>
    <row r="157" spans="1:8">
      <c r="A157" s="107"/>
      <c r="C157" s="70"/>
      <c r="D157" s="35"/>
      <c r="E157" s="97"/>
      <c r="F157" s="101"/>
      <c r="G157" s="102"/>
      <c r="H157" s="103"/>
    </row>
    <row r="158" spans="1:8">
      <c r="A158" s="107"/>
      <c r="C158" s="70"/>
      <c r="D158" s="35"/>
      <c r="E158" s="97"/>
      <c r="F158" s="101"/>
      <c r="G158" s="102"/>
      <c r="H158" s="103"/>
    </row>
    <row r="159" spans="1:8">
      <c r="A159" s="107"/>
      <c r="C159" s="70"/>
      <c r="D159" s="35"/>
      <c r="E159" s="97"/>
      <c r="F159" s="101"/>
      <c r="G159" s="102"/>
      <c r="H159" s="103"/>
    </row>
    <row r="160" spans="1:8">
      <c r="A160" s="107"/>
      <c r="B160" s="58" t="s">
        <v>10</v>
      </c>
      <c r="C160" s="18"/>
      <c r="D160" s="26"/>
      <c r="E160" s="97"/>
      <c r="F160" s="101"/>
      <c r="G160" s="104"/>
      <c r="H160" s="105"/>
    </row>
    <row r="161" spans="1:8" ht="13.5" thickBot="1">
      <c r="A161" s="107"/>
      <c r="B161" s="55"/>
      <c r="C161" s="19"/>
      <c r="D161" s="35"/>
      <c r="E161" s="106"/>
      <c r="F161" s="3"/>
      <c r="G161" s="102"/>
      <c r="H161" s="103"/>
    </row>
    <row r="162" spans="1:8" ht="15.75" thickBot="1">
      <c r="A162" s="107" t="s">
        <v>21</v>
      </c>
      <c r="B162" s="57"/>
      <c r="C162" s="18"/>
      <c r="D162" s="26"/>
      <c r="E162" s="96"/>
      <c r="F162" s="101"/>
      <c r="G162" s="98" t="e">
        <f>RANK(E162,$E$6:$E$201,1)</f>
        <v>#N/A</v>
      </c>
      <c r="H162" s="99" t="s">
        <v>24</v>
      </c>
    </row>
    <row r="163" spans="1:8">
      <c r="A163" s="107"/>
      <c r="C163" s="70"/>
      <c r="D163" s="35"/>
      <c r="E163" s="97"/>
      <c r="F163" s="101"/>
      <c r="G163" s="102"/>
      <c r="H163" s="103"/>
    </row>
    <row r="164" spans="1:8">
      <c r="A164" s="107"/>
      <c r="C164" s="70"/>
      <c r="D164" s="35"/>
      <c r="E164" s="97"/>
      <c r="F164" s="101"/>
      <c r="G164" s="102"/>
      <c r="H164" s="103"/>
    </row>
    <row r="165" spans="1:8">
      <c r="A165" s="107"/>
      <c r="C165" s="70"/>
      <c r="D165" s="35"/>
      <c r="E165" s="97"/>
      <c r="F165" s="101"/>
      <c r="G165" s="102"/>
      <c r="H165" s="103"/>
    </row>
    <row r="166" spans="1:8">
      <c r="A166" s="107"/>
      <c r="C166" s="70"/>
      <c r="D166" s="35"/>
      <c r="E166" s="97"/>
      <c r="F166" s="101"/>
      <c r="G166" s="102"/>
      <c r="H166" s="103"/>
    </row>
    <row r="167" spans="1:8">
      <c r="A167" s="107"/>
      <c r="C167" s="70"/>
      <c r="D167" s="35"/>
      <c r="E167" s="97"/>
      <c r="F167" s="101"/>
      <c r="G167" s="102"/>
      <c r="H167" s="103"/>
    </row>
    <row r="168" spans="1:8">
      <c r="A168" s="107"/>
      <c r="C168" s="70"/>
      <c r="D168" s="35"/>
      <c r="E168" s="97"/>
      <c r="F168" s="101"/>
      <c r="G168" s="102"/>
      <c r="H168" s="103"/>
    </row>
    <row r="169" spans="1:8">
      <c r="A169" s="107"/>
      <c r="C169" s="70"/>
      <c r="D169" s="35"/>
      <c r="E169" s="97"/>
      <c r="F169" s="101"/>
      <c r="G169" s="102"/>
      <c r="H169" s="103"/>
    </row>
    <row r="170" spans="1:8">
      <c r="A170" s="107"/>
      <c r="C170" s="70"/>
      <c r="D170" s="35"/>
      <c r="E170" s="97"/>
      <c r="F170" s="101"/>
      <c r="G170" s="102"/>
      <c r="H170" s="103"/>
    </row>
    <row r="171" spans="1:8">
      <c r="A171" s="107"/>
      <c r="C171" s="70"/>
      <c r="D171" s="35"/>
      <c r="E171" s="97"/>
      <c r="F171" s="101"/>
      <c r="G171" s="102"/>
      <c r="H171" s="103"/>
    </row>
    <row r="172" spans="1:8">
      <c r="A172" s="107"/>
      <c r="C172" s="70"/>
      <c r="D172" s="35"/>
      <c r="E172" s="97"/>
      <c r="F172" s="101"/>
      <c r="G172" s="102"/>
      <c r="H172" s="103"/>
    </row>
    <row r="173" spans="1:8">
      <c r="A173" s="107"/>
      <c r="B173" s="58" t="s">
        <v>191</v>
      </c>
      <c r="C173" s="18"/>
      <c r="D173" s="26"/>
      <c r="E173" s="97"/>
      <c r="F173" s="101"/>
      <c r="G173" s="104"/>
      <c r="H173" s="105"/>
    </row>
    <row r="174" spans="1:8" ht="13.5" thickBot="1">
      <c r="A174" s="107"/>
      <c r="B174" s="55"/>
      <c r="C174" s="19"/>
      <c r="D174" s="35"/>
      <c r="E174" s="106"/>
      <c r="F174" s="3"/>
      <c r="G174" s="102"/>
      <c r="H174" s="103"/>
    </row>
    <row r="175" spans="1:8" ht="15.75" thickBot="1">
      <c r="A175" s="107" t="s">
        <v>22</v>
      </c>
      <c r="B175" s="57"/>
      <c r="C175" s="18"/>
      <c r="D175" s="26"/>
      <c r="E175" s="96"/>
      <c r="F175" s="101"/>
      <c r="G175" s="98" t="e">
        <f>RANK(E175,$E$6:$E$201,1)</f>
        <v>#N/A</v>
      </c>
      <c r="H175" s="99" t="s">
        <v>24</v>
      </c>
    </row>
    <row r="176" spans="1:8">
      <c r="A176" s="107"/>
      <c r="C176" s="70"/>
      <c r="D176" s="35"/>
      <c r="E176" s="97"/>
      <c r="F176" s="101"/>
      <c r="G176" s="102"/>
      <c r="H176" s="103"/>
    </row>
    <row r="177" spans="1:8">
      <c r="A177" s="107"/>
      <c r="C177" s="70"/>
      <c r="D177" s="35"/>
      <c r="E177" s="97"/>
      <c r="F177" s="101"/>
      <c r="G177" s="102"/>
      <c r="H177" s="103"/>
    </row>
    <row r="178" spans="1:8">
      <c r="A178" s="107"/>
      <c r="C178" s="70"/>
      <c r="D178" s="35"/>
      <c r="E178" s="97"/>
      <c r="F178" s="101"/>
      <c r="G178" s="102"/>
      <c r="H178" s="103"/>
    </row>
    <row r="179" spans="1:8">
      <c r="A179" s="107"/>
      <c r="C179" s="70"/>
      <c r="D179" s="35"/>
      <c r="E179" s="97"/>
      <c r="F179" s="101"/>
      <c r="G179" s="102"/>
      <c r="H179" s="103"/>
    </row>
    <row r="180" spans="1:8">
      <c r="A180" s="107"/>
      <c r="C180" s="70"/>
      <c r="D180" s="35"/>
      <c r="E180" s="97"/>
      <c r="F180" s="101"/>
      <c r="G180" s="102"/>
      <c r="H180" s="103"/>
    </row>
    <row r="181" spans="1:8">
      <c r="A181" s="107"/>
      <c r="C181" s="70"/>
      <c r="D181" s="35"/>
      <c r="E181" s="97"/>
      <c r="F181" s="101"/>
      <c r="G181" s="102"/>
      <c r="H181" s="103"/>
    </row>
    <row r="182" spans="1:8">
      <c r="A182" s="107"/>
      <c r="C182" s="70"/>
      <c r="D182" s="35"/>
      <c r="E182" s="97"/>
      <c r="F182" s="101"/>
      <c r="G182" s="102"/>
      <c r="H182" s="103"/>
    </row>
    <row r="183" spans="1:8">
      <c r="A183" s="107"/>
      <c r="C183" s="70"/>
      <c r="D183" s="35"/>
      <c r="E183" s="97"/>
      <c r="F183" s="101"/>
      <c r="G183" s="102"/>
      <c r="H183" s="103"/>
    </row>
    <row r="184" spans="1:8">
      <c r="A184" s="107"/>
      <c r="C184" s="70"/>
      <c r="D184" s="35"/>
      <c r="E184" s="97"/>
      <c r="F184" s="101"/>
      <c r="G184" s="102"/>
      <c r="H184" s="103"/>
    </row>
    <row r="185" spans="1:8">
      <c r="A185" s="107"/>
      <c r="C185" s="70"/>
      <c r="D185" s="35"/>
      <c r="E185" s="97"/>
      <c r="F185" s="101"/>
      <c r="G185" s="102"/>
      <c r="H185" s="103"/>
    </row>
    <row r="186" spans="1:8">
      <c r="A186" s="107"/>
      <c r="B186" s="58" t="s">
        <v>191</v>
      </c>
      <c r="C186" s="18"/>
      <c r="D186" s="26"/>
      <c r="E186" s="97"/>
      <c r="F186" s="101"/>
      <c r="G186" s="104"/>
      <c r="H186" s="105"/>
    </row>
    <row r="187" spans="1:8" ht="13.5" thickBot="1">
      <c r="A187" s="107"/>
      <c r="B187" s="55"/>
      <c r="C187" s="19"/>
      <c r="D187" s="35"/>
      <c r="E187" s="106"/>
      <c r="F187" s="3"/>
      <c r="G187" s="102"/>
      <c r="H187" s="103"/>
    </row>
    <row r="188" spans="1:8" ht="15.75" thickBot="1">
      <c r="A188" s="107" t="s">
        <v>23</v>
      </c>
      <c r="B188" s="57"/>
      <c r="C188" s="18"/>
      <c r="D188" s="35"/>
      <c r="E188" s="96"/>
      <c r="F188" s="3"/>
      <c r="G188" s="98" t="e">
        <f>RANK(E188,$E$6:$E$201,1)</f>
        <v>#N/A</v>
      </c>
      <c r="H188" s="99" t="s">
        <v>24</v>
      </c>
    </row>
    <row r="189" spans="1:8">
      <c r="C189" s="70"/>
      <c r="D189" s="35"/>
      <c r="E189" s="106"/>
      <c r="F189" s="3"/>
      <c r="G189" s="102"/>
      <c r="H189" s="103"/>
    </row>
    <row r="190" spans="1:8">
      <c r="C190" s="70"/>
      <c r="D190" s="35"/>
      <c r="E190" s="106"/>
      <c r="F190" s="3"/>
      <c r="G190" s="102"/>
      <c r="H190" s="103"/>
    </row>
    <row r="191" spans="1:8">
      <c r="C191" s="70"/>
      <c r="D191" s="35"/>
      <c r="E191" s="106"/>
      <c r="F191" s="3"/>
      <c r="G191" s="102"/>
      <c r="H191" s="103"/>
    </row>
    <row r="192" spans="1:8">
      <c r="C192" s="70"/>
      <c r="D192" s="35"/>
      <c r="E192" s="106"/>
      <c r="F192" s="3"/>
      <c r="G192" s="102"/>
      <c r="H192" s="103"/>
    </row>
    <row r="193" spans="1:8">
      <c r="C193" s="70"/>
      <c r="D193" s="35"/>
      <c r="E193" s="106"/>
      <c r="F193" s="3"/>
      <c r="G193" s="102"/>
      <c r="H193" s="103"/>
    </row>
    <row r="194" spans="1:8">
      <c r="C194" s="70"/>
      <c r="D194" s="35"/>
      <c r="E194" s="106"/>
      <c r="F194" s="3"/>
      <c r="G194" s="102"/>
      <c r="H194" s="103"/>
    </row>
    <row r="195" spans="1:8">
      <c r="C195" s="70"/>
      <c r="D195" s="35"/>
      <c r="E195" s="106"/>
      <c r="F195" s="3"/>
      <c r="G195" s="102"/>
      <c r="H195" s="103"/>
    </row>
    <row r="196" spans="1:8">
      <c r="C196" s="70"/>
      <c r="D196" s="35"/>
      <c r="E196" s="106"/>
      <c r="F196" s="3"/>
      <c r="G196" s="102"/>
      <c r="H196" s="103"/>
    </row>
    <row r="197" spans="1:8">
      <c r="C197" s="70"/>
      <c r="D197" s="35"/>
      <c r="E197" s="106"/>
      <c r="F197" s="3"/>
      <c r="G197" s="102"/>
      <c r="H197" s="103"/>
    </row>
    <row r="198" spans="1:8">
      <c r="C198" s="70"/>
      <c r="D198" s="35"/>
      <c r="E198" s="106"/>
      <c r="F198" s="3"/>
      <c r="G198" s="102"/>
      <c r="H198" s="103"/>
    </row>
    <row r="199" spans="1:8">
      <c r="B199" s="58" t="s">
        <v>191</v>
      </c>
      <c r="C199" s="19"/>
      <c r="D199" s="35"/>
      <c r="E199" s="106"/>
      <c r="F199" s="3"/>
      <c r="G199" s="102"/>
      <c r="H199" s="103"/>
    </row>
    <row r="200" spans="1:8" ht="13.5" thickBot="1">
      <c r="B200" s="55"/>
      <c r="C200" s="19"/>
      <c r="D200" s="35"/>
      <c r="E200" s="106"/>
      <c r="F200" s="3"/>
      <c r="G200" s="102"/>
      <c r="H200" s="103"/>
    </row>
    <row r="201" spans="1:8" ht="15.75" thickBot="1">
      <c r="A201" s="107" t="s">
        <v>29</v>
      </c>
      <c r="B201" s="57"/>
      <c r="C201" s="18"/>
      <c r="D201" s="35"/>
      <c r="E201" s="96"/>
      <c r="F201" s="3"/>
      <c r="G201" s="98" t="e">
        <f>RANK(E201,$E$6:$E$201,1)</f>
        <v>#N/A</v>
      </c>
      <c r="H201" s="99" t="s">
        <v>24</v>
      </c>
    </row>
    <row r="202" spans="1:8">
      <c r="C202" s="70"/>
      <c r="D202" s="35"/>
      <c r="E202" s="106"/>
      <c r="F202" s="3"/>
      <c r="G202" s="103"/>
      <c r="H202" s="103"/>
    </row>
    <row r="203" spans="1:8">
      <c r="C203" s="70"/>
      <c r="D203" s="35"/>
      <c r="E203" s="106"/>
      <c r="F203" s="3"/>
      <c r="G203" s="103"/>
      <c r="H203" s="103"/>
    </row>
    <row r="204" spans="1:8">
      <c r="C204" s="70"/>
      <c r="D204" s="35"/>
      <c r="E204" s="106"/>
      <c r="F204" s="3"/>
      <c r="G204" s="103"/>
      <c r="H204" s="103"/>
    </row>
    <row r="205" spans="1:8">
      <c r="C205" s="70"/>
      <c r="D205" s="35"/>
      <c r="E205" s="106"/>
      <c r="F205" s="3"/>
      <c r="G205" s="103"/>
      <c r="H205" s="103"/>
    </row>
    <row r="206" spans="1:8">
      <c r="C206" s="70"/>
      <c r="D206" s="35"/>
      <c r="E206" s="106"/>
      <c r="F206" s="3"/>
      <c r="G206" s="103"/>
      <c r="H206" s="103"/>
    </row>
    <row r="207" spans="1:8">
      <c r="C207" s="70"/>
      <c r="D207" s="35"/>
      <c r="E207" s="106"/>
      <c r="F207" s="3"/>
      <c r="G207" s="103"/>
      <c r="H207" s="103"/>
    </row>
    <row r="208" spans="1:8">
      <c r="C208" s="70"/>
      <c r="D208" s="35"/>
      <c r="E208" s="106"/>
      <c r="F208" s="3"/>
      <c r="G208" s="103"/>
      <c r="H208" s="103"/>
    </row>
    <row r="209" spans="2:8">
      <c r="C209" s="70"/>
      <c r="D209" s="35"/>
      <c r="E209" s="106"/>
      <c r="F209" s="3"/>
      <c r="G209" s="103"/>
      <c r="H209" s="103"/>
    </row>
    <row r="210" spans="2:8">
      <c r="C210" s="70"/>
      <c r="D210" s="35"/>
      <c r="E210" s="106"/>
      <c r="F210" s="3"/>
      <c r="G210" s="103"/>
      <c r="H210" s="103"/>
    </row>
    <row r="211" spans="2:8">
      <c r="C211" s="70"/>
      <c r="D211" s="35"/>
      <c r="E211" s="106"/>
      <c r="F211" s="3"/>
      <c r="G211" s="103"/>
      <c r="H211" s="103"/>
    </row>
    <row r="212" spans="2:8">
      <c r="B212" s="58" t="s">
        <v>191</v>
      </c>
      <c r="C212" s="19"/>
      <c r="D212" s="35"/>
      <c r="E212" s="106"/>
      <c r="F212" s="3"/>
      <c r="G212" s="103"/>
      <c r="H212" s="103"/>
    </row>
  </sheetData>
  <sheetProtection algorithmName="SHA-512" hashValue="QcjLCEmj4NFMxbIADH5Sw+Cqb3jfutI+5Y5xBf+jDMMvk/WqfDpESe4E0QlEyH/eqCZzv761mWyt3S16pY9WTA==" saltValue="ZhkUcrTbI9hPeNrT9epKEA==" spinCount="100000" sheet="1" objects="1" scenarios="1"/>
  <mergeCells count="3">
    <mergeCell ref="A1:H1"/>
    <mergeCell ref="A2:I2"/>
    <mergeCell ref="G3:H4"/>
  </mergeCells>
  <conditionalFormatting sqref="C1:C1048576">
    <cfRule type="cellIs" dxfId="56" priority="1" operator="between">
      <formula>2009</formula>
      <formula>2012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  <headerFooter>
    <oddHeader xml:space="preserve">&amp;C 2023/2024. TANÉVI ATLÉTIKA DIÁKOLIMPIA®
ÜGYESSÉGI ÉS VÁLTÓFUTÓ CSAPATBAJNOKSÁG </oddHeader>
  </headerFooter>
  <rowBreaks count="3" manualBreakCount="3">
    <brk id="69" max="16383" man="1"/>
    <brk id="134" max="16383" man="1"/>
    <brk id="20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D15"/>
  <sheetViews>
    <sheetView zoomScaleNormal="100" workbookViewId="0">
      <selection activeCell="B58" sqref="B58"/>
    </sheetView>
  </sheetViews>
  <sheetFormatPr defaultColWidth="8.85546875" defaultRowHeight="12.75"/>
  <cols>
    <col min="2" max="2" width="11.42578125" bestFit="1" customWidth="1"/>
    <col min="3" max="3" width="81.5703125" customWidth="1"/>
    <col min="4" max="4" width="15" customWidth="1"/>
  </cols>
  <sheetData>
    <row r="1" spans="1:4" s="108" customFormat="1" ht="42" customHeight="1">
      <c r="A1" s="147" t="str">
        <f>'34kcs 10x200 m váltó'!A1:H1</f>
        <v>10 X 200 m-es VÁLTÓFUTÁS (vegyesváltó: 5 fiú-5 lányversenyző)</v>
      </c>
      <c r="B1" s="147"/>
      <c r="C1" s="147"/>
      <c r="D1" s="147"/>
    </row>
    <row r="2" spans="1:4">
      <c r="A2" s="61"/>
      <c r="B2" s="61" t="s">
        <v>14</v>
      </c>
      <c r="C2" s="61" t="s">
        <v>15</v>
      </c>
      <c r="D2" s="61" t="s">
        <v>16</v>
      </c>
    </row>
    <row r="3" spans="1:4" ht="25.5">
      <c r="A3" s="62" t="s">
        <v>0</v>
      </c>
      <c r="B3" s="63" t="str">
        <f>'34kcs 10x200 m váltó'!C19</f>
        <v>Bonyhád</v>
      </c>
      <c r="C3" s="72" t="str">
        <f>'34kcs 10x200 m váltó'!B19</f>
        <v>Bonyhádi Petőfi Sándor Evangélikus Gimnázium, Kollégium, Általános Iskola és Alapfokú Művészeti Iskola</v>
      </c>
      <c r="D3" s="109">
        <f>'34kcs 10x200 m váltó'!E19</f>
        <v>3.5358796296296297E-3</v>
      </c>
    </row>
    <row r="4" spans="1:4">
      <c r="A4" s="62" t="s">
        <v>1</v>
      </c>
      <c r="B4" s="63" t="str">
        <f>'34kcs 10x200 m váltó'!C58</f>
        <v>Szekszárd</v>
      </c>
      <c r="C4" s="72" t="str">
        <f>'34kcs 10x200 m váltó'!B58</f>
        <v>Szekszárdi Dienes Valéria Általános Iskola</v>
      </c>
      <c r="D4" s="109">
        <f>'34kcs 10x200 m váltó'!E58</f>
        <v>3.5902777777777777E-3</v>
      </c>
    </row>
    <row r="5" spans="1:4">
      <c r="A5" s="62" t="s">
        <v>2</v>
      </c>
      <c r="B5" s="63" t="str">
        <f>'34kcs 10x200 m váltó'!C6</f>
        <v>Bonyhád</v>
      </c>
      <c r="C5" s="72" t="str">
        <f>'34kcs 10x200 m váltó'!B6</f>
        <v>Bonyhádi Általános Iskola, Gimnázium és Alapfokú Művészeti Iskola</v>
      </c>
      <c r="D5" s="109">
        <f>'34kcs 10x200 m váltó'!E6</f>
        <v>3.6805555555555554E-3</v>
      </c>
    </row>
    <row r="6" spans="1:4">
      <c r="A6" s="62" t="s">
        <v>3</v>
      </c>
      <c r="B6" s="63" t="str">
        <f>'34kcs 10x200 m váltó'!C32</f>
        <v>Szekszárd</v>
      </c>
      <c r="C6" s="72" t="str">
        <f>'34kcs 10x200 m váltó'!B32</f>
        <v>PTE Illyés Gyula Gyakorló Általános Iskola, Alapfokú Művészeti Iskola és Gyakorlóóvoda</v>
      </c>
      <c r="D6" s="109">
        <f>'34kcs 10x200 m váltó'!E32</f>
        <v>3.728009259259259E-3</v>
      </c>
    </row>
    <row r="7" spans="1:4">
      <c r="A7" s="62" t="s">
        <v>4</v>
      </c>
      <c r="B7" s="63" t="str">
        <f>'34kcs 10x200 m váltó'!C45</f>
        <v>Szekszárd</v>
      </c>
      <c r="C7" s="72" t="str">
        <f>'34kcs 10x200 m váltó'!B45</f>
        <v>Szekszárdi Garay János Gimnázium</v>
      </c>
      <c r="D7" s="109">
        <f>'34kcs 10x200 m váltó'!E45</f>
        <v>3.8726851851851852E-3</v>
      </c>
    </row>
    <row r="9" spans="1:4" ht="17.25" customHeight="1">
      <c r="B9" s="110" t="str">
        <f>[4]Fedlap!A23</f>
        <v>Szekszárd</v>
      </c>
      <c r="C9" s="111">
        <f>[4]Fedlap!A26</f>
        <v>45188</v>
      </c>
    </row>
    <row r="12" spans="1:4">
      <c r="A12" s="87" t="s">
        <v>50</v>
      </c>
    </row>
    <row r="14" spans="1:4">
      <c r="A14" t="s">
        <v>25</v>
      </c>
    </row>
    <row r="15" spans="1:4">
      <c r="A15" t="s">
        <v>26</v>
      </c>
    </row>
  </sheetData>
  <mergeCells count="1">
    <mergeCell ref="A1:D1"/>
  </mergeCells>
  <pageMargins left="0.7" right="0.7" top="0.75" bottom="0.75" header="0.3" footer="0.3"/>
  <pageSetup paperSize="9" orientation="landscape" r:id="rId1"/>
  <headerFooter>
    <oddHeader xml:space="preserve">&amp;C&amp;"Arial CE,Félkövér"&amp;11 2023/2024. TANÉVI ATLÉTIKA DIÁKOLIMPIA®
ÜGYESSÉGI ÉS VÁLTÓFUTÓ CSAPATBAJNOKSÁG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S248"/>
  <sheetViews>
    <sheetView topLeftCell="A18" zoomScaleNormal="100" zoomScalePageLayoutView="85" workbookViewId="0">
      <selection activeCell="B64" sqref="B64"/>
    </sheetView>
  </sheetViews>
  <sheetFormatPr defaultColWidth="9.140625" defaultRowHeight="12.75"/>
  <cols>
    <col min="1" max="1" width="3.42578125" style="25" customWidth="1"/>
    <col min="2" max="2" width="69.5703125" style="55" customWidth="1"/>
    <col min="3" max="3" width="18.57031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3.75" customHeight="1">
      <c r="A1" s="133" t="s">
        <v>39</v>
      </c>
      <c r="B1" s="133"/>
      <c r="C1" s="133" t="s">
        <v>40</v>
      </c>
      <c r="D1" s="133"/>
      <c r="E1" s="133" t="s">
        <v>43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.75" customHeight="1" thickBot="1">
      <c r="A2" s="134" t="s">
        <v>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35" t="s">
        <v>13</v>
      </c>
      <c r="O3" s="136"/>
    </row>
    <row r="4" spans="1:15" ht="13.5" thickBot="1">
      <c r="B4" s="67" t="s">
        <v>48</v>
      </c>
      <c r="N4" s="137"/>
      <c r="O4" s="138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  <c r="N5" s="68"/>
      <c r="O5" s="68"/>
    </row>
    <row r="6" spans="1:15" s="34" customFormat="1" ht="15.75" thickBot="1">
      <c r="A6" s="33" t="s">
        <v>0</v>
      </c>
      <c r="B6" s="57" t="s">
        <v>100</v>
      </c>
      <c r="C6" s="18" t="s">
        <v>56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1.2124999999999999</v>
      </c>
      <c r="M6" s="75"/>
      <c r="N6" s="76">
        <f>RANK(L6,'lány magas sorrend'!$D$3:$D$22)</f>
        <v>2</v>
      </c>
      <c r="O6" s="77" t="s">
        <v>24</v>
      </c>
    </row>
    <row r="7" spans="1:15" ht="15">
      <c r="B7" s="55" t="s">
        <v>192</v>
      </c>
      <c r="C7" s="69">
        <v>2011</v>
      </c>
      <c r="D7" s="35">
        <v>1.2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26">
        <f>MAX(D7:I7)</f>
        <v>1.2</v>
      </c>
      <c r="L7" s="78"/>
      <c r="M7" s="75"/>
      <c r="N7" s="79"/>
      <c r="O7" s="80"/>
    </row>
    <row r="8" spans="1:15" ht="15">
      <c r="B8" s="55" t="s">
        <v>193</v>
      </c>
      <c r="C8" s="69">
        <v>2011</v>
      </c>
      <c r="D8" s="35">
        <v>1.1000000000000001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26">
        <f t="shared" ref="J8:J71" si="0">MAX(D8:I8)</f>
        <v>1.1000000000000001</v>
      </c>
      <c r="L8" s="78"/>
      <c r="M8" s="75"/>
      <c r="N8" s="79"/>
      <c r="O8" s="80"/>
    </row>
    <row r="9" spans="1:15" ht="15">
      <c r="B9" s="55" t="s">
        <v>160</v>
      </c>
      <c r="C9" s="69">
        <v>2010</v>
      </c>
      <c r="D9" s="35">
        <v>1.2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26">
        <f t="shared" si="0"/>
        <v>1.2</v>
      </c>
      <c r="L9" s="78"/>
      <c r="M9" s="75"/>
      <c r="N9" s="79"/>
      <c r="O9" s="80"/>
    </row>
    <row r="10" spans="1:15" ht="15">
      <c r="B10" s="55" t="s">
        <v>161</v>
      </c>
      <c r="C10" s="69">
        <v>2011</v>
      </c>
      <c r="D10" s="35">
        <v>1.1499999999999999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26">
        <f t="shared" si="0"/>
        <v>1.1499999999999999</v>
      </c>
      <c r="L10" s="78"/>
      <c r="M10" s="75"/>
      <c r="N10" s="79"/>
      <c r="O10" s="80"/>
    </row>
    <row r="11" spans="1:15" ht="15">
      <c r="B11" s="55" t="s">
        <v>163</v>
      </c>
      <c r="C11" s="69">
        <v>2011</v>
      </c>
      <c r="D11" s="35">
        <v>1.3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26">
        <f t="shared" si="0"/>
        <v>1.3</v>
      </c>
      <c r="L11" s="78"/>
      <c r="M11" s="75"/>
      <c r="N11" s="79"/>
      <c r="O11" s="80"/>
    </row>
    <row r="12" spans="1:15" ht="15">
      <c r="B12" s="58" t="s">
        <v>53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7" t="s">
        <v>115</v>
      </c>
      <c r="C14" s="18" t="s">
        <v>55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1.1875</v>
      </c>
      <c r="M14" s="75"/>
      <c r="N14" s="76">
        <f>RANK(L14,'lány magas sorrend'!$D$3:$D$22)</f>
        <v>4</v>
      </c>
      <c r="O14" s="77" t="s">
        <v>24</v>
      </c>
    </row>
    <row r="15" spans="1:15" ht="15">
      <c r="B15" s="59" t="s">
        <v>194</v>
      </c>
      <c r="C15" s="70">
        <v>2011</v>
      </c>
      <c r="D15" s="35">
        <v>1.2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26">
        <f t="shared" si="0"/>
        <v>1.2</v>
      </c>
      <c r="L15" s="78"/>
      <c r="M15" s="75"/>
      <c r="N15" s="79"/>
      <c r="O15" s="80"/>
    </row>
    <row r="16" spans="1:15" ht="15">
      <c r="B16" s="59" t="s">
        <v>195</v>
      </c>
      <c r="C16" s="70">
        <v>2010</v>
      </c>
      <c r="D16" s="35">
        <v>1.1000000000000001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26">
        <f t="shared" si="0"/>
        <v>1.1000000000000001</v>
      </c>
      <c r="L16" s="78"/>
      <c r="M16" s="75"/>
      <c r="N16" s="79"/>
      <c r="O16" s="80"/>
    </row>
    <row r="17" spans="1:19" ht="15">
      <c r="B17" s="59" t="s">
        <v>196</v>
      </c>
      <c r="C17" s="70">
        <v>2011</v>
      </c>
      <c r="D17" s="35">
        <v>1.05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26">
        <f t="shared" si="0"/>
        <v>1.05</v>
      </c>
      <c r="L17" s="78"/>
      <c r="M17" s="75"/>
      <c r="N17" s="79"/>
      <c r="O17" s="80"/>
    </row>
    <row r="18" spans="1:19" ht="15">
      <c r="B18" s="59" t="s">
        <v>197</v>
      </c>
      <c r="C18" s="70">
        <v>2010</v>
      </c>
      <c r="D18" s="35">
        <v>1.2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26">
        <f t="shared" si="0"/>
        <v>1.2</v>
      </c>
      <c r="L18" s="78"/>
      <c r="M18" s="75"/>
      <c r="N18" s="79"/>
      <c r="O18" s="80"/>
    </row>
    <row r="19" spans="1:19" ht="15">
      <c r="B19" s="59" t="s">
        <v>198</v>
      </c>
      <c r="C19" s="70">
        <v>2009</v>
      </c>
      <c r="D19" s="35">
        <v>1.25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26">
        <f t="shared" si="0"/>
        <v>1.25</v>
      </c>
      <c r="L19" s="78"/>
      <c r="M19" s="75"/>
      <c r="N19" s="79"/>
      <c r="O19" s="80"/>
    </row>
    <row r="20" spans="1:19" ht="15">
      <c r="B20" s="58" t="s">
        <v>199</v>
      </c>
      <c r="L20" s="78"/>
      <c r="M20" s="75"/>
      <c r="N20" s="79"/>
      <c r="O20" s="80"/>
    </row>
    <row r="21" spans="1:19" ht="15.75" thickBot="1">
      <c r="B21" s="58"/>
      <c r="L21" s="78"/>
      <c r="M21" s="75"/>
      <c r="N21" s="79"/>
      <c r="O21" s="80"/>
    </row>
    <row r="22" spans="1:19" s="34" customFormat="1" ht="15.75" thickBot="1">
      <c r="A22" s="33" t="s">
        <v>2</v>
      </c>
      <c r="B22" s="60" t="s">
        <v>200</v>
      </c>
      <c r="C22" s="18" t="s">
        <v>201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1.25</v>
      </c>
      <c r="M22" s="75"/>
      <c r="N22" s="76">
        <f>RANK(L22,'lány magas sorrend'!$D$3:$D$22)</f>
        <v>1</v>
      </c>
      <c r="O22" s="81" t="s">
        <v>24</v>
      </c>
    </row>
    <row r="23" spans="1:19" ht="15">
      <c r="B23" s="55" t="s">
        <v>202</v>
      </c>
      <c r="C23" s="71">
        <v>2009</v>
      </c>
      <c r="D23" s="35">
        <v>1.35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26">
        <f t="shared" si="0"/>
        <v>1.35</v>
      </c>
      <c r="L23" s="78"/>
      <c r="M23" s="75"/>
      <c r="N23" s="79"/>
      <c r="O23" s="80"/>
    </row>
    <row r="24" spans="1:19" ht="15">
      <c r="B24" s="55" t="s">
        <v>203</v>
      </c>
      <c r="C24" s="71">
        <v>2010</v>
      </c>
      <c r="D24" s="35">
        <v>1.1000000000000001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26">
        <f t="shared" si="0"/>
        <v>1.1000000000000001</v>
      </c>
      <c r="L24" s="78"/>
      <c r="M24" s="75"/>
      <c r="N24" s="79"/>
      <c r="O24" s="80"/>
    </row>
    <row r="25" spans="1:19" ht="15">
      <c r="B25" s="55" t="s">
        <v>204</v>
      </c>
      <c r="C25" s="71">
        <v>2009</v>
      </c>
      <c r="D25" s="35">
        <v>1.25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26">
        <f t="shared" si="0"/>
        <v>1.25</v>
      </c>
      <c r="L25" s="78"/>
      <c r="M25" s="75"/>
      <c r="N25" s="79"/>
      <c r="O25" s="80"/>
    </row>
    <row r="26" spans="1:19" ht="15">
      <c r="B26" s="55" t="s">
        <v>205</v>
      </c>
      <c r="C26" s="71">
        <v>2009</v>
      </c>
      <c r="D26" s="35">
        <v>1.25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26">
        <f t="shared" si="0"/>
        <v>1.25</v>
      </c>
      <c r="L26" s="78"/>
      <c r="M26" s="75"/>
      <c r="N26" s="79"/>
      <c r="O26" s="80"/>
    </row>
    <row r="27" spans="1:19" ht="15">
      <c r="B27" s="55" t="s">
        <v>206</v>
      </c>
      <c r="C27" s="71">
        <v>2011</v>
      </c>
      <c r="D27" s="35">
        <v>1.1499999999999999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1.1499999999999999</v>
      </c>
      <c r="L27" s="78"/>
      <c r="M27" s="75"/>
      <c r="N27" s="79"/>
      <c r="O27" s="80"/>
    </row>
    <row r="28" spans="1:19" ht="15">
      <c r="B28" s="58" t="s">
        <v>207</v>
      </c>
      <c r="L28" s="78"/>
      <c r="M28" s="75"/>
      <c r="N28" s="79"/>
      <c r="O28" s="80"/>
    </row>
    <row r="29" spans="1:19" ht="15.75" thickBot="1">
      <c r="B29" s="58"/>
      <c r="L29" s="78"/>
      <c r="M29" s="75"/>
      <c r="N29" s="79"/>
      <c r="O29" s="80"/>
    </row>
    <row r="30" spans="1:19" s="34" customFormat="1" ht="15.75" thickBot="1">
      <c r="A30" s="33" t="s">
        <v>3</v>
      </c>
      <c r="B30" s="60" t="s">
        <v>102</v>
      </c>
      <c r="C30" s="18" t="s">
        <v>55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1.2124999999999999</v>
      </c>
      <c r="M30" s="75"/>
      <c r="N30" s="76">
        <f>RANK(L30,'lány magas sorrend'!$D$3:$D$22)</f>
        <v>2</v>
      </c>
      <c r="O30" s="81" t="s">
        <v>24</v>
      </c>
      <c r="S30" s="36"/>
    </row>
    <row r="31" spans="1:19" ht="15">
      <c r="B31" s="55" t="s">
        <v>184</v>
      </c>
      <c r="C31" s="71">
        <v>2009</v>
      </c>
      <c r="D31" s="35">
        <v>1.2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26">
        <f t="shared" si="0"/>
        <v>1.2</v>
      </c>
      <c r="L31" s="78"/>
      <c r="M31" s="75"/>
      <c r="N31" s="79"/>
      <c r="O31" s="80"/>
    </row>
    <row r="32" spans="1:19" ht="15">
      <c r="B32" s="55" t="s">
        <v>208</v>
      </c>
      <c r="C32" s="71">
        <v>2010</v>
      </c>
      <c r="D32" s="35">
        <v>1.1000000000000001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26">
        <f t="shared" si="0"/>
        <v>1.1000000000000001</v>
      </c>
      <c r="L32" s="78"/>
      <c r="M32" s="75"/>
      <c r="N32" s="79"/>
      <c r="O32" s="80"/>
    </row>
    <row r="33" spans="1:15" ht="15">
      <c r="B33" s="55" t="s">
        <v>186</v>
      </c>
      <c r="C33" s="71">
        <v>2009</v>
      </c>
      <c r="D33" s="35">
        <v>1.3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6">
        <f t="shared" si="0"/>
        <v>1.3</v>
      </c>
      <c r="L33" s="78"/>
      <c r="M33" s="75"/>
      <c r="N33" s="79"/>
      <c r="O33" s="80"/>
    </row>
    <row r="34" spans="1:15" ht="15">
      <c r="B34" s="55" t="s">
        <v>209</v>
      </c>
      <c r="C34" s="71">
        <v>2009</v>
      </c>
      <c r="D34" s="35">
        <v>1.25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26">
        <f t="shared" si="0"/>
        <v>1.25</v>
      </c>
      <c r="L34" s="78"/>
      <c r="M34" s="75"/>
      <c r="N34" s="79"/>
      <c r="O34" s="80"/>
    </row>
    <row r="35" spans="1:15" ht="15">
      <c r="B35" s="55" t="s">
        <v>210</v>
      </c>
      <c r="C35" s="71">
        <v>2011</v>
      </c>
      <c r="D35" s="35">
        <v>1.1000000000000001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26">
        <f t="shared" si="0"/>
        <v>1.1000000000000001</v>
      </c>
      <c r="L35" s="78"/>
      <c r="M35" s="75"/>
      <c r="N35" s="79"/>
      <c r="O35" s="80"/>
    </row>
    <row r="36" spans="1:15" ht="15">
      <c r="B36" s="58" t="s">
        <v>76</v>
      </c>
      <c r="L36" s="78"/>
      <c r="M36" s="75"/>
      <c r="N36" s="79"/>
      <c r="O36" s="80"/>
    </row>
    <row r="37" spans="1:15" ht="15.75" thickBot="1">
      <c r="B37" s="58"/>
      <c r="L37" s="78"/>
      <c r="M37" s="75"/>
      <c r="N37" s="79"/>
      <c r="O37" s="80"/>
    </row>
    <row r="38" spans="1:15" s="34" customFormat="1" ht="15.75" thickBot="1">
      <c r="A38" s="33" t="s">
        <v>4</v>
      </c>
      <c r="B38" s="60" t="s">
        <v>211</v>
      </c>
      <c r="C38" s="18" t="s">
        <v>212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1.0750000000000002</v>
      </c>
      <c r="M38" s="75"/>
      <c r="N38" s="76">
        <f>RANK(L38,'lány magas sorrend'!$D$3:$D$22)</f>
        <v>6</v>
      </c>
      <c r="O38" s="81" t="s">
        <v>24</v>
      </c>
    </row>
    <row r="39" spans="1:15" ht="15">
      <c r="B39" s="55" t="s">
        <v>213</v>
      </c>
      <c r="C39" s="71">
        <v>2010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26">
        <f t="shared" si="0"/>
        <v>0</v>
      </c>
      <c r="L39" s="78"/>
      <c r="M39" s="75"/>
      <c r="N39" s="79"/>
      <c r="O39" s="80"/>
    </row>
    <row r="40" spans="1:15" ht="15">
      <c r="B40" s="55" t="s">
        <v>214</v>
      </c>
      <c r="C40" s="71">
        <v>2010</v>
      </c>
      <c r="D40" s="35">
        <v>1.05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1.05</v>
      </c>
      <c r="L40" s="78"/>
      <c r="M40" s="75"/>
      <c r="N40" s="79"/>
      <c r="O40" s="80"/>
    </row>
    <row r="41" spans="1:15" ht="15">
      <c r="B41" s="55" t="s">
        <v>215</v>
      </c>
      <c r="C41" s="71">
        <v>2010</v>
      </c>
      <c r="D41" s="35">
        <v>1.05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26">
        <f t="shared" si="0"/>
        <v>1.05</v>
      </c>
      <c r="L41" s="78"/>
      <c r="M41" s="75"/>
      <c r="N41" s="79"/>
      <c r="O41" s="80"/>
    </row>
    <row r="42" spans="1:15" ht="15">
      <c r="B42" s="55" t="s">
        <v>216</v>
      </c>
      <c r="C42" s="71">
        <v>2009</v>
      </c>
      <c r="D42" s="35">
        <v>1.1000000000000001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26">
        <f t="shared" si="0"/>
        <v>1.1000000000000001</v>
      </c>
      <c r="L42" s="78"/>
      <c r="M42" s="75"/>
      <c r="N42" s="79"/>
      <c r="O42" s="80"/>
    </row>
    <row r="43" spans="1:15" ht="15">
      <c r="B43" s="55" t="s">
        <v>217</v>
      </c>
      <c r="C43" s="71">
        <v>2009</v>
      </c>
      <c r="D43" s="35">
        <v>1.1000000000000001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26">
        <f t="shared" si="0"/>
        <v>1.1000000000000001</v>
      </c>
      <c r="L43" s="78"/>
      <c r="M43" s="75"/>
      <c r="N43" s="79"/>
      <c r="O43" s="80"/>
    </row>
    <row r="44" spans="1:15" ht="15">
      <c r="B44" s="58" t="s">
        <v>218</v>
      </c>
      <c r="L44" s="78"/>
      <c r="M44" s="75"/>
      <c r="N44" s="79"/>
      <c r="O44" s="80"/>
    </row>
    <row r="45" spans="1:15" ht="15.75" thickBot="1">
      <c r="B45" s="58"/>
      <c r="L45" s="78"/>
      <c r="M45" s="75"/>
      <c r="N45" s="79"/>
      <c r="O45" s="80"/>
    </row>
    <row r="46" spans="1:15" s="34" customFormat="1" ht="26.25" thickBot="1">
      <c r="A46" s="33" t="s">
        <v>5</v>
      </c>
      <c r="B46" s="60" t="s">
        <v>103</v>
      </c>
      <c r="C46" s="18" t="s">
        <v>55</v>
      </c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1.125</v>
      </c>
      <c r="M46" s="75"/>
      <c r="N46" s="76">
        <f>RANK(L46,'lány magas sorrend'!$D$3:$D$22)</f>
        <v>5</v>
      </c>
      <c r="O46" s="81" t="s">
        <v>24</v>
      </c>
    </row>
    <row r="47" spans="1:15" ht="15">
      <c r="B47" s="55" t="s">
        <v>219</v>
      </c>
      <c r="C47" s="71">
        <v>2010</v>
      </c>
      <c r="D47" s="35">
        <v>1.1499999999999999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26">
        <f t="shared" si="0"/>
        <v>1.1499999999999999</v>
      </c>
      <c r="L47" s="78"/>
      <c r="M47" s="75"/>
      <c r="N47" s="79"/>
      <c r="O47" s="80"/>
    </row>
    <row r="48" spans="1:15" ht="15">
      <c r="B48" s="55" t="s">
        <v>220</v>
      </c>
      <c r="C48" s="71">
        <v>2010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26">
        <f t="shared" si="0"/>
        <v>0</v>
      </c>
      <c r="L48" s="78"/>
      <c r="M48" s="75"/>
      <c r="N48" s="79"/>
      <c r="O48" s="80"/>
    </row>
    <row r="49" spans="1:15" ht="15">
      <c r="B49" s="55" t="s">
        <v>221</v>
      </c>
      <c r="C49" s="71">
        <v>2011</v>
      </c>
      <c r="D49" s="35">
        <v>1.2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6">
        <f t="shared" si="0"/>
        <v>1.2</v>
      </c>
      <c r="L49" s="78"/>
      <c r="M49" s="75"/>
      <c r="N49" s="79"/>
      <c r="O49" s="80"/>
    </row>
    <row r="50" spans="1:15" ht="15">
      <c r="B50" s="55" t="s">
        <v>222</v>
      </c>
      <c r="C50" s="71">
        <v>2010</v>
      </c>
      <c r="D50" s="35">
        <v>1.05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26">
        <f t="shared" si="0"/>
        <v>1.05</v>
      </c>
      <c r="L50" s="78"/>
      <c r="M50" s="75"/>
      <c r="N50" s="79"/>
      <c r="O50" s="80"/>
    </row>
    <row r="51" spans="1:15" ht="15">
      <c r="B51" s="55" t="s">
        <v>223</v>
      </c>
      <c r="C51" s="71">
        <v>2012</v>
      </c>
      <c r="D51" s="35">
        <v>1.1000000000000001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6">
        <f t="shared" si="0"/>
        <v>1.1000000000000001</v>
      </c>
      <c r="L51" s="78"/>
      <c r="M51" s="75"/>
      <c r="N51" s="79"/>
      <c r="O51" s="80"/>
    </row>
    <row r="52" spans="1:15" ht="15">
      <c r="B52" s="58" t="s">
        <v>95</v>
      </c>
      <c r="L52" s="78"/>
      <c r="M52" s="75"/>
      <c r="N52" s="79"/>
      <c r="O52" s="80"/>
    </row>
    <row r="53" spans="1:15" ht="15.75" thickBot="1">
      <c r="B53" s="58"/>
      <c r="L53" s="78"/>
      <c r="M53" s="75"/>
      <c r="N53" s="79"/>
      <c r="O53" s="80"/>
    </row>
    <row r="54" spans="1:15" s="34" customFormat="1" ht="15.75" thickBot="1">
      <c r="A54" s="33" t="s">
        <v>6</v>
      </c>
      <c r="B54" s="60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RANK(L54,'lány magas sorrend'!$D$3:$D$22)</f>
        <v>7</v>
      </c>
      <c r="O54" s="81" t="s">
        <v>24</v>
      </c>
    </row>
    <row r="55" spans="1:15" ht="15">
      <c r="C55" s="71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0</v>
      </c>
      <c r="L55" s="78"/>
      <c r="M55" s="75"/>
      <c r="N55" s="79"/>
      <c r="O55" s="82"/>
    </row>
    <row r="56" spans="1:15" ht="15">
      <c r="C56" s="71"/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0</v>
      </c>
      <c r="L56" s="78"/>
      <c r="M56" s="75"/>
      <c r="N56" s="79"/>
      <c r="O56" s="80"/>
    </row>
    <row r="57" spans="1:15" ht="15">
      <c r="C57" s="71"/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0</v>
      </c>
      <c r="L57" s="78"/>
      <c r="M57" s="75"/>
      <c r="N57" s="79"/>
      <c r="O57" s="80"/>
    </row>
    <row r="58" spans="1:15" ht="15">
      <c r="C58" s="71"/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0</v>
      </c>
      <c r="L58" s="78"/>
      <c r="M58" s="75"/>
      <c r="N58" s="79"/>
      <c r="O58" s="80"/>
    </row>
    <row r="59" spans="1:15" ht="15">
      <c r="C59" s="7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58" t="s">
        <v>10</v>
      </c>
      <c r="L60" s="78"/>
      <c r="M60" s="75"/>
      <c r="N60" s="79"/>
      <c r="O60" s="80"/>
    </row>
    <row r="61" spans="1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RANK(L62,'lány magas sorrend'!$D$3:$D$22)</f>
        <v>7</v>
      </c>
      <c r="O62" s="81" t="s">
        <v>24</v>
      </c>
    </row>
    <row r="63" spans="1:15" ht="15">
      <c r="C63" s="71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71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71"/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71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71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t="shared" si="0"/>
        <v>0</v>
      </c>
      <c r="L67" s="78"/>
      <c r="M67" s="75"/>
      <c r="N67" s="79"/>
      <c r="O67" s="80"/>
    </row>
    <row r="68" spans="1:15" ht="15">
      <c r="B68" s="58" t="s">
        <v>10</v>
      </c>
      <c r="L68" s="78"/>
      <c r="M68" s="75"/>
      <c r="N68" s="79"/>
      <c r="O68" s="80"/>
    </row>
    <row r="69" spans="1:15" ht="15.75" thickBot="1">
      <c r="B69" s="58"/>
      <c r="L69" s="78"/>
      <c r="M69" s="75"/>
      <c r="N69" s="79"/>
      <c r="O69" s="80"/>
    </row>
    <row r="70" spans="1:15" ht="15.75" thickBot="1">
      <c r="A70" s="33" t="s">
        <v>34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RANK(L70,'lány magas sorrend'!$D$3:$D$22)</f>
        <v>7</v>
      </c>
      <c r="O70" s="81" t="s">
        <v>24</v>
      </c>
    </row>
    <row r="71" spans="1:15" ht="15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7" customFormat="1" ht="15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RANK(L78,'lány magas sorrend'!$D$3:$D$22)</f>
        <v>7</v>
      </c>
      <c r="O78" s="81" t="s">
        <v>24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58" t="s">
        <v>10</v>
      </c>
      <c r="L84" s="78"/>
      <c r="M84" s="75"/>
      <c r="N84" s="79"/>
      <c r="O84" s="80"/>
    </row>
    <row r="85" spans="1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RANK(L86,'lány magas sorrend'!$D$3:$D$22)</f>
        <v>7</v>
      </c>
      <c r="O86" s="81" t="s">
        <v>24</v>
      </c>
    </row>
    <row r="87" spans="1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58" t="s">
        <v>10</v>
      </c>
      <c r="L92" s="78"/>
      <c r="M92" s="75"/>
      <c r="N92" s="79"/>
      <c r="O92" s="80"/>
    </row>
    <row r="93" spans="1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RANK(L94,'lány magas sorrend'!$D$3:$D$22)</f>
        <v>7</v>
      </c>
      <c r="O94" s="81" t="s">
        <v>24</v>
      </c>
    </row>
    <row r="95" spans="1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58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RANK(L102,'lány magas sorrend'!$D$3:$D$22)</f>
        <v>7</v>
      </c>
      <c r="O102" s="81" t="s">
        <v>24</v>
      </c>
    </row>
    <row r="103" spans="1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58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RANK(L110,'lány magas sorrend'!$D$3:$D$22)</f>
        <v>7</v>
      </c>
      <c r="O110" s="81" t="s">
        <v>24</v>
      </c>
    </row>
    <row r="111" spans="1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58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RANK(L118,'lány magas sorrend'!$D$3:$D$22)</f>
        <v>7</v>
      </c>
      <c r="O118" s="81" t="s">
        <v>24</v>
      </c>
    </row>
    <row r="119" spans="1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58" t="s">
        <v>10</v>
      </c>
      <c r="L124" s="78"/>
      <c r="M124" s="75"/>
      <c r="N124" s="79"/>
      <c r="O124" s="80"/>
    </row>
    <row r="125" spans="1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RANK(L126,'lány magas sorrend'!$D$3:$D$22)</f>
        <v>7</v>
      </c>
      <c r="O126" s="81" t="s">
        <v>24</v>
      </c>
    </row>
    <row r="127" spans="1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58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RANK(L134,'lány magas sorrend'!$D$3:$D$22)</f>
        <v>7</v>
      </c>
      <c r="O134" s="81" t="s">
        <v>24</v>
      </c>
    </row>
    <row r="135" spans="1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58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RANK(L142,'lány magas sorrend'!$D$3:$D$22)</f>
        <v>7</v>
      </c>
      <c r="O142" s="81" t="s">
        <v>24</v>
      </c>
    </row>
    <row r="143" spans="1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58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RANK(L150,'lány magas sorrend'!$D$3:$D$22)</f>
        <v>7</v>
      </c>
      <c r="O150" s="81" t="s">
        <v>24</v>
      </c>
    </row>
    <row r="151" spans="1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58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RANK(L158,'lány magas sorrend'!$D$3:$D$22)</f>
        <v>7</v>
      </c>
      <c r="O158" s="81" t="s">
        <v>24</v>
      </c>
    </row>
    <row r="159" spans="1:15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3"/>
        <v>0</v>
      </c>
      <c r="N159" s="38"/>
    </row>
    <row r="160" spans="1:15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3"/>
        <v>0</v>
      </c>
      <c r="N160" s="38"/>
    </row>
    <row r="161" spans="2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3"/>
        <v>0</v>
      </c>
      <c r="N161" s="38"/>
    </row>
    <row r="162" spans="2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3"/>
        <v>0</v>
      </c>
      <c r="N162" s="38"/>
    </row>
    <row r="163" spans="2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3"/>
        <v>0</v>
      </c>
      <c r="N163" s="38"/>
    </row>
    <row r="164" spans="2:14" ht="14.25">
      <c r="B164" s="58" t="s">
        <v>10</v>
      </c>
      <c r="N164" s="38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E5XZNNe31C0Z0kdUB1b3INSlz3Y0D5E+Qu9B9j2laMA0S30wCPY9St8+Nufq6yzxjeTQIRoOPG4XPDd3BBIYJA==" saltValue="hGRU1BsfmgDjt7Gdtv92Z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55" priority="1" operator="between">
      <formula>2009</formula>
      <formula>2012</formula>
    </cfRule>
  </conditionalFormatting>
  <conditionalFormatting sqref="D12:I14 D20:I22 D28:I30 D36:I38 D44:I46 D52:I54 D60:I62 D68:I70">
    <cfRule type="cellIs" dxfId="54" priority="14" operator="between">
      <formula>2002</formula>
      <formula>2007</formula>
    </cfRule>
  </conditionalFormatting>
  <conditionalFormatting sqref="D76:I78">
    <cfRule type="cellIs" dxfId="53" priority="13" operator="between">
      <formula>2002</formula>
      <formula>2007</formula>
    </cfRule>
  </conditionalFormatting>
  <conditionalFormatting sqref="D84:I86">
    <cfRule type="cellIs" dxfId="52" priority="12" operator="between">
      <formula>2002</formula>
      <formula>2007</formula>
    </cfRule>
  </conditionalFormatting>
  <conditionalFormatting sqref="D92:I94">
    <cfRule type="cellIs" dxfId="51" priority="11" operator="between">
      <formula>2002</formula>
      <formula>2007</formula>
    </cfRule>
  </conditionalFormatting>
  <conditionalFormatting sqref="D100:I102">
    <cfRule type="cellIs" dxfId="50" priority="10" operator="between">
      <formula>2002</formula>
      <formula>2007</formula>
    </cfRule>
  </conditionalFormatting>
  <conditionalFormatting sqref="D108:I110">
    <cfRule type="cellIs" dxfId="49" priority="9" operator="between">
      <formula>2002</formula>
      <formula>2007</formula>
    </cfRule>
  </conditionalFormatting>
  <conditionalFormatting sqref="D116:I118">
    <cfRule type="cellIs" dxfId="48" priority="8" operator="between">
      <formula>2002</formula>
      <formula>2007</formula>
    </cfRule>
  </conditionalFormatting>
  <conditionalFormatting sqref="D124:I126">
    <cfRule type="cellIs" dxfId="47" priority="7" operator="between">
      <formula>2002</formula>
      <formula>2007</formula>
    </cfRule>
  </conditionalFormatting>
  <conditionalFormatting sqref="D132:I134">
    <cfRule type="cellIs" dxfId="46" priority="6" operator="between">
      <formula>2002</formula>
      <formula>2007</formula>
    </cfRule>
  </conditionalFormatting>
  <conditionalFormatting sqref="D140:I142">
    <cfRule type="cellIs" dxfId="45" priority="5" operator="between">
      <formula>2002</formula>
      <formula>2007</formula>
    </cfRule>
  </conditionalFormatting>
  <conditionalFormatting sqref="D148:I150">
    <cfRule type="cellIs" dxfId="44" priority="4" operator="between">
      <formula>2002</formula>
      <formula>2007</formula>
    </cfRule>
  </conditionalFormatting>
  <conditionalFormatting sqref="D156:I158">
    <cfRule type="cellIs" dxfId="43" priority="3" operator="between">
      <formula>2002</formula>
      <formula>2007</formula>
    </cfRule>
  </conditionalFormatting>
  <conditionalFormatting sqref="D164:I248">
    <cfRule type="cellIs" dxfId="42" priority="2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0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5" manualBreakCount="5">
    <brk id="36" max="16383" man="1"/>
    <brk id="53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18D7ED-A1E7-46F5-A126-2ECC6504BEC0}">
          <x14:formula1>
            <xm:f>'lány magas sorrend'!$H$3:$H$7</xm:f>
          </x14:formula1>
          <xm:sqref>E1:O1</xm:sqref>
        </x14:dataValidation>
        <x14:dataValidation type="list" allowBlank="1" showInputMessage="1" showErrorMessage="1" xr:uid="{9CD15057-DEC8-4E36-9D6F-C0A26C4D2AE9}">
          <x14:formula1>
            <xm:f>'lány magas sorrend'!$J$3:$J$4</xm:f>
          </x14:formula1>
          <xm:sqref>A1:B1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Normal="100" workbookViewId="0">
      <selection activeCell="G7" sqref="G7"/>
    </sheetView>
  </sheetViews>
  <sheetFormatPr defaultRowHeight="12.75"/>
  <cols>
    <col min="1" max="1" width="8" customWidth="1"/>
    <col min="2" max="2" width="18.85546875" customWidth="1"/>
    <col min="3" max="3" width="81.8554687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31.5" customHeight="1">
      <c r="A1" s="65" t="str">
        <f>'34 kcs lány magas'!A1:M1</f>
        <v>Lány</v>
      </c>
      <c r="B1" s="66" t="str">
        <f>'34 kcs lány magas'!C1</f>
        <v>III-IV.</v>
      </c>
      <c r="C1" s="139" t="str">
        <f>'34 kcs lány magas'!E1</f>
        <v>Magasugrás</v>
      </c>
      <c r="D1" s="140"/>
    </row>
    <row r="2" spans="1:10" ht="18" customHeight="1">
      <c r="A2" s="61"/>
      <c r="B2" s="61" t="s">
        <v>14</v>
      </c>
      <c r="C2" s="61" t="s">
        <v>15</v>
      </c>
      <c r="D2" s="61" t="s">
        <v>16</v>
      </c>
      <c r="H2" t="s">
        <v>41</v>
      </c>
      <c r="J2" t="s">
        <v>37</v>
      </c>
    </row>
    <row r="3" spans="1:10">
      <c r="A3" s="62" t="s">
        <v>0</v>
      </c>
      <c r="B3" s="63" t="str">
        <f>'34 kcs lány magas'!C22</f>
        <v>Őcsény</v>
      </c>
      <c r="C3" s="72" t="str">
        <f>'34 kcs lány magas'!B22</f>
        <v>Őcsényi Perczel Mór Általános Iskola</v>
      </c>
      <c r="D3" s="113">
        <f>'34 kcs lány magas'!L22</f>
        <v>1.25</v>
      </c>
      <c r="H3" t="s">
        <v>43</v>
      </c>
      <c r="J3" t="s">
        <v>38</v>
      </c>
    </row>
    <row r="4" spans="1:10">
      <c r="A4" s="62" t="s">
        <v>1</v>
      </c>
      <c r="B4" s="63" t="str">
        <f>'34 kcs lány magas'!C6</f>
        <v>Bonyhád</v>
      </c>
      <c r="C4" s="72" t="str">
        <f>'34 kcs lány magas'!B6</f>
        <v>Bonyhádi Általános Iskola, Gimnázium és Alapfokú Művészeti Iskola</v>
      </c>
      <c r="D4" s="113">
        <f>'34 kcs lány magas'!L6</f>
        <v>1.2124999999999999</v>
      </c>
      <c r="H4" t="s">
        <v>42</v>
      </c>
      <c r="J4" t="s">
        <v>39</v>
      </c>
    </row>
    <row r="5" spans="1:10">
      <c r="A5" s="62" t="s">
        <v>2</v>
      </c>
      <c r="B5" s="63" t="str">
        <f>'34 kcs lány magas'!C30</f>
        <v>Szekszárd</v>
      </c>
      <c r="C5" s="72" t="str">
        <f>'34 kcs lány magas'!B30</f>
        <v>Szekszárdi Dienes Valéria Általános Iskola</v>
      </c>
      <c r="D5" s="113">
        <f>'34 kcs lány magas'!L30</f>
        <v>1.2124999999999999</v>
      </c>
      <c r="H5" t="s">
        <v>46</v>
      </c>
    </row>
    <row r="6" spans="1:10">
      <c r="A6" s="62" t="s">
        <v>3</v>
      </c>
      <c r="B6" s="63" t="str">
        <f>'34 kcs lány magas'!C14</f>
        <v>Szekszárd</v>
      </c>
      <c r="C6" s="72" t="str">
        <f>'34 kcs lány magas'!B14</f>
        <v>Szekszárdi Baka István Általános Iskola</v>
      </c>
      <c r="D6" s="113">
        <f>'34 kcs lány magas'!L14</f>
        <v>1.1875</v>
      </c>
      <c r="H6" t="s">
        <v>47</v>
      </c>
    </row>
    <row r="7" spans="1:10">
      <c r="A7" s="62" t="s">
        <v>4</v>
      </c>
      <c r="B7" s="63" t="str">
        <f>'34 kcs lány magas'!C46</f>
        <v>Szekszárd</v>
      </c>
      <c r="C7" s="72" t="str">
        <f>'34 kcs lány magas'!B46</f>
        <v>Szent József Katolikus Általános Iskola és Óvoda - Katholische Grundschule</v>
      </c>
      <c r="D7" s="113">
        <f>'34 kcs lány magas'!L46</f>
        <v>1.125</v>
      </c>
      <c r="H7" t="s">
        <v>44</v>
      </c>
    </row>
    <row r="8" spans="1:10">
      <c r="A8" s="62" t="s">
        <v>5</v>
      </c>
      <c r="B8" s="63" t="str">
        <f>'34 kcs lány magas'!C38</f>
        <v>Tolna</v>
      </c>
      <c r="C8" s="72" t="str">
        <f>'34 kcs lány magas'!B38</f>
        <v xml:space="preserve">Tolnai Szent István Katolikus Gimnázium </v>
      </c>
      <c r="D8" s="113">
        <f>'34 kcs lány magas'!L38</f>
        <v>1.0750000000000002</v>
      </c>
    </row>
    <row r="9" spans="1:10">
      <c r="A9" s="62" t="s">
        <v>6</v>
      </c>
      <c r="B9" s="63">
        <f>'34 kcs lány magas'!C54</f>
        <v>0</v>
      </c>
      <c r="C9" s="72">
        <f>'34 kcs lány magas'!B54</f>
        <v>0</v>
      </c>
      <c r="D9" s="64">
        <f>'34 kcs lány magas'!L54</f>
        <v>0</v>
      </c>
    </row>
    <row r="10" spans="1:10">
      <c r="A10" s="62" t="s">
        <v>7</v>
      </c>
      <c r="B10" s="63">
        <f>'34 kcs lány magas'!C62</f>
        <v>0</v>
      </c>
      <c r="C10" s="72">
        <f>'34 kcs lány magas'!B62</f>
        <v>0</v>
      </c>
      <c r="D10" s="64">
        <f>'34 kcs lány magas'!L62</f>
        <v>0</v>
      </c>
    </row>
    <row r="11" spans="1:10">
      <c r="A11" s="62" t="s">
        <v>17</v>
      </c>
      <c r="B11" s="63">
        <f>'34 kcs lány magas'!C70</f>
        <v>0</v>
      </c>
      <c r="C11" s="72">
        <f>'34 kcs lány magas'!B70</f>
        <v>0</v>
      </c>
      <c r="D11" s="64">
        <f>'34 kcs lány magas'!L70</f>
        <v>0</v>
      </c>
    </row>
    <row r="12" spans="1:10">
      <c r="A12" s="62" t="s">
        <v>18</v>
      </c>
      <c r="B12" s="63">
        <f>'34 kcs lány magas'!C78</f>
        <v>0</v>
      </c>
      <c r="C12" s="72">
        <f>'34 kcs lány magas'!B78</f>
        <v>0</v>
      </c>
      <c r="D12" s="64">
        <f>'34 kcs lány magas'!L78</f>
        <v>0</v>
      </c>
    </row>
    <row r="13" spans="1:10">
      <c r="A13" s="62" t="s">
        <v>19</v>
      </c>
      <c r="B13" s="63">
        <f>'34 kcs lány magas'!C86</f>
        <v>0</v>
      </c>
      <c r="C13" s="72">
        <f>'34 kcs lány magas'!B86</f>
        <v>0</v>
      </c>
      <c r="D13" s="64">
        <f>'34 kcs lány magas'!L86</f>
        <v>0</v>
      </c>
    </row>
    <row r="14" spans="1:10">
      <c r="A14" s="62" t="s">
        <v>20</v>
      </c>
      <c r="B14" s="63">
        <f>'34 kcs lány magas'!C94</f>
        <v>0</v>
      </c>
      <c r="C14" s="72">
        <f>'34 kcs lány magas'!B94</f>
        <v>0</v>
      </c>
      <c r="D14" s="64">
        <f>'34 kcs lány magas'!L94</f>
        <v>0</v>
      </c>
    </row>
    <row r="15" spans="1:10">
      <c r="A15" s="62" t="s">
        <v>21</v>
      </c>
      <c r="B15" s="63">
        <f>'34 kcs lány magas'!C102</f>
        <v>0</v>
      </c>
      <c r="C15" s="72">
        <f>'34 kcs lány magas'!B102</f>
        <v>0</v>
      </c>
      <c r="D15" s="64">
        <f>'34 kcs lány magas'!L102</f>
        <v>0</v>
      </c>
    </row>
    <row r="16" spans="1:10">
      <c r="A16" s="62" t="s">
        <v>22</v>
      </c>
      <c r="B16" s="63">
        <f>'34 kcs lány magas'!C110</f>
        <v>0</v>
      </c>
      <c r="C16" s="72">
        <f>'34 kcs lány magas'!B110</f>
        <v>0</v>
      </c>
      <c r="D16" s="64">
        <f>'34 kcs lány magas'!L110</f>
        <v>0</v>
      </c>
    </row>
    <row r="17" spans="1:4">
      <c r="A17" s="62" t="s">
        <v>23</v>
      </c>
      <c r="B17" s="63">
        <f>'34 kcs lány magas'!C118</f>
        <v>0</v>
      </c>
      <c r="C17" s="72">
        <v>0</v>
      </c>
      <c r="D17" s="64">
        <f>'34 kcs lány magas'!L118</f>
        <v>0</v>
      </c>
    </row>
    <row r="18" spans="1:4">
      <c r="A18" s="62" t="s">
        <v>29</v>
      </c>
      <c r="B18" s="63">
        <f>'34 kcs lány magas'!C126</f>
        <v>0</v>
      </c>
      <c r="C18" s="72">
        <f>'34 kcs lány magas'!B126</f>
        <v>0</v>
      </c>
      <c r="D18" s="64">
        <f>'34 kcs lány magas'!L126</f>
        <v>0</v>
      </c>
    </row>
    <row r="19" spans="1:4">
      <c r="A19" s="62" t="s">
        <v>30</v>
      </c>
      <c r="B19" s="63">
        <f>'34 kcs lány magas'!C134</f>
        <v>0</v>
      </c>
      <c r="C19" s="72">
        <f>'34 kcs lány magas'!B134</f>
        <v>0</v>
      </c>
      <c r="D19" s="64">
        <f>'34 kcs lány magas'!L134</f>
        <v>0</v>
      </c>
    </row>
    <row r="20" spans="1:4">
      <c r="A20" s="62" t="s">
        <v>31</v>
      </c>
      <c r="B20" s="63">
        <f>'34 kcs lány magas'!C142</f>
        <v>0</v>
      </c>
      <c r="C20" s="72">
        <f>'34 kcs lány magas'!B142</f>
        <v>0</v>
      </c>
      <c r="D20" s="64">
        <f>'34 kcs lány magas'!L142</f>
        <v>0</v>
      </c>
    </row>
    <row r="21" spans="1:4">
      <c r="A21" s="62" t="s">
        <v>32</v>
      </c>
      <c r="B21" s="63">
        <f>'34 kcs lány magas'!C150</f>
        <v>0</v>
      </c>
      <c r="C21" s="72">
        <f>'34 kcs lány magas'!B150</f>
        <v>0</v>
      </c>
      <c r="D21" s="64">
        <f>'34 kcs lány magas'!L150</f>
        <v>0</v>
      </c>
    </row>
    <row r="22" spans="1:4">
      <c r="A22" s="62" t="s">
        <v>33</v>
      </c>
      <c r="B22" s="63">
        <f>'34 kcs lány magas'!C158</f>
        <v>0</v>
      </c>
      <c r="C22" s="72">
        <f>'34 kcs lány magas'!B158</f>
        <v>0</v>
      </c>
      <c r="D22" s="64">
        <f>'34 kcs lány magas'!L158</f>
        <v>0</v>
      </c>
    </row>
    <row r="24" spans="1:4" ht="15">
      <c r="B24" s="85" t="str">
        <f>[5]Fedlap!A22</f>
        <v>Szekszárd</v>
      </c>
      <c r="C24" s="86">
        <f>[5]Fedlap!A25</f>
        <v>45188</v>
      </c>
    </row>
    <row r="26" spans="1:4">
      <c r="D26" t="s">
        <v>52</v>
      </c>
    </row>
    <row r="27" spans="1:4">
      <c r="A27" s="87" t="s">
        <v>50</v>
      </c>
    </row>
    <row r="30" spans="1:4">
      <c r="A30" t="s">
        <v>25</v>
      </c>
    </row>
    <row r="31" spans="1:4">
      <c r="A31" t="s">
        <v>26</v>
      </c>
    </row>
  </sheetData>
  <mergeCells count="1">
    <mergeCell ref="C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S248"/>
  <sheetViews>
    <sheetView zoomScaleNormal="100" zoomScalePageLayoutView="85" workbookViewId="0">
      <selection activeCell="B3" sqref="B3"/>
    </sheetView>
  </sheetViews>
  <sheetFormatPr defaultColWidth="9.140625" defaultRowHeight="12.75"/>
  <cols>
    <col min="1" max="1" width="3.42578125" style="25" customWidth="1"/>
    <col min="2" max="2" width="69.5703125" style="55" customWidth="1"/>
    <col min="3" max="3" width="18.57031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3.75" customHeight="1">
      <c r="A1" s="133" t="s">
        <v>39</v>
      </c>
      <c r="B1" s="133"/>
      <c r="C1" s="133" t="s">
        <v>40</v>
      </c>
      <c r="D1" s="133"/>
      <c r="E1" s="133" t="s">
        <v>42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.75" customHeight="1" thickBot="1">
      <c r="A2" s="134" t="s">
        <v>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35" t="s">
        <v>13</v>
      </c>
      <c r="O3" s="136"/>
    </row>
    <row r="4" spans="1:15" ht="13.5" thickBot="1">
      <c r="B4" s="67" t="s">
        <v>48</v>
      </c>
      <c r="N4" s="137"/>
      <c r="O4" s="138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  <c r="N5" s="68"/>
      <c r="O5" s="68"/>
    </row>
    <row r="6" spans="1:15" s="34" customFormat="1" ht="15.75" thickBot="1">
      <c r="A6" s="33" t="s">
        <v>0</v>
      </c>
      <c r="B6" s="57" t="s">
        <v>100</v>
      </c>
      <c r="C6" s="18" t="s">
        <v>56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4.2</v>
      </c>
      <c r="M6" s="75"/>
      <c r="N6" s="76">
        <f>RANK(L6,'lány távol sorrend'!$D$3:$D$22)</f>
        <v>1</v>
      </c>
      <c r="O6" s="77" t="s">
        <v>24</v>
      </c>
    </row>
    <row r="7" spans="1:15" ht="15">
      <c r="B7" s="55" t="s">
        <v>162</v>
      </c>
      <c r="C7" s="69">
        <v>2010</v>
      </c>
      <c r="D7" s="35">
        <v>4.04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26">
        <f>MAX(D7:I7)</f>
        <v>4.04</v>
      </c>
      <c r="L7" s="78"/>
      <c r="M7" s="75"/>
      <c r="N7" s="79"/>
      <c r="O7" s="80"/>
    </row>
    <row r="8" spans="1:15" ht="15">
      <c r="B8" s="55" t="s">
        <v>224</v>
      </c>
      <c r="C8" s="69">
        <v>2012</v>
      </c>
      <c r="D8" s="35">
        <v>3.55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26">
        <f>MAX(D8:I8)</f>
        <v>3.55</v>
      </c>
      <c r="L8" s="78"/>
      <c r="M8" s="75"/>
      <c r="N8" s="79"/>
      <c r="O8" s="80"/>
    </row>
    <row r="9" spans="1:15" ht="15">
      <c r="B9" s="55" t="s">
        <v>160</v>
      </c>
      <c r="C9" s="69">
        <v>2010</v>
      </c>
      <c r="D9" s="35">
        <v>4.03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26">
        <f>MAX(D9:I9)</f>
        <v>4.03</v>
      </c>
      <c r="L9" s="78"/>
      <c r="M9" s="75"/>
      <c r="N9" s="79"/>
      <c r="O9" s="80"/>
    </row>
    <row r="10" spans="1:15" ht="15">
      <c r="B10" s="55" t="s">
        <v>159</v>
      </c>
      <c r="C10" s="69">
        <v>2009</v>
      </c>
      <c r="D10" s="35">
        <v>4.43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26">
        <f>MAX(D10:I10)</f>
        <v>4.43</v>
      </c>
      <c r="L10" s="78"/>
      <c r="M10" s="75"/>
      <c r="N10" s="79"/>
      <c r="O10" s="80"/>
    </row>
    <row r="11" spans="1:15" ht="15">
      <c r="B11" s="55" t="s">
        <v>163</v>
      </c>
      <c r="C11" s="69">
        <v>2011</v>
      </c>
      <c r="D11" s="35">
        <v>4.3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26">
        <f>MAX(D11:I11)</f>
        <v>4.3</v>
      </c>
      <c r="L11" s="78"/>
      <c r="M11" s="75"/>
      <c r="N11" s="79"/>
      <c r="O11" s="80"/>
    </row>
    <row r="12" spans="1:15" ht="15">
      <c r="B12" s="58" t="s">
        <v>53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26.25" thickBot="1">
      <c r="A14" s="33" t="s">
        <v>1</v>
      </c>
      <c r="B14" s="57" t="s">
        <v>146</v>
      </c>
      <c r="C14" s="18" t="s">
        <v>56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3.92</v>
      </c>
      <c r="M14" s="75"/>
      <c r="N14" s="76">
        <f>RANK(L14,'lány távol sorrend'!$D$3:$D$22)</f>
        <v>4</v>
      </c>
      <c r="O14" s="77" t="s">
        <v>24</v>
      </c>
    </row>
    <row r="15" spans="1:15" ht="15">
      <c r="B15" s="59" t="s">
        <v>165</v>
      </c>
      <c r="C15" s="70">
        <v>2009</v>
      </c>
      <c r="D15" s="35">
        <v>3.84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26">
        <f>MAX(D15:I15)</f>
        <v>3.84</v>
      </c>
      <c r="L15" s="78"/>
      <c r="M15" s="75"/>
      <c r="N15" s="79"/>
      <c r="O15" s="80"/>
    </row>
    <row r="16" spans="1:15" ht="15">
      <c r="B16" s="59" t="s">
        <v>166</v>
      </c>
      <c r="C16" s="70">
        <v>2010</v>
      </c>
      <c r="D16" s="35">
        <v>4.24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26">
        <f>MAX(D16:I16)</f>
        <v>4.24</v>
      </c>
      <c r="L16" s="78"/>
      <c r="M16" s="75"/>
      <c r="N16" s="79"/>
      <c r="O16" s="80"/>
    </row>
    <row r="17" spans="1:19" ht="15">
      <c r="B17" s="59" t="s">
        <v>252</v>
      </c>
      <c r="C17" s="70">
        <v>2011</v>
      </c>
      <c r="D17" s="35">
        <v>4.08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26">
        <f>MAX(D17:I17)</f>
        <v>4.08</v>
      </c>
      <c r="L17" s="78"/>
      <c r="M17" s="75"/>
      <c r="N17" s="79"/>
      <c r="O17" s="80"/>
    </row>
    <row r="18" spans="1:19" ht="15">
      <c r="B18" s="59" t="s">
        <v>168</v>
      </c>
      <c r="C18" s="70">
        <v>2010</v>
      </c>
      <c r="D18" s="35">
        <v>3.52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26">
        <f>MAX(D18:I18)</f>
        <v>3.52</v>
      </c>
      <c r="L18" s="78"/>
      <c r="M18" s="75"/>
      <c r="N18" s="79"/>
      <c r="O18" s="80"/>
    </row>
    <row r="19" spans="1:19" ht="15">
      <c r="B19" s="59" t="s">
        <v>167</v>
      </c>
      <c r="C19" s="70">
        <v>2010</v>
      </c>
      <c r="D19" s="35">
        <v>3.48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26">
        <f>MAX(D19:I19)</f>
        <v>3.48</v>
      </c>
      <c r="L19" s="78"/>
      <c r="M19" s="75"/>
      <c r="N19" s="79"/>
      <c r="O19" s="80"/>
    </row>
    <row r="20" spans="1:19" ht="15">
      <c r="B20" s="58" t="s">
        <v>251</v>
      </c>
      <c r="L20" s="78"/>
      <c r="M20" s="75"/>
      <c r="N20" s="79"/>
      <c r="O20" s="80"/>
    </row>
    <row r="21" spans="1:19" ht="15.75" thickBot="1">
      <c r="B21" s="58"/>
      <c r="L21" s="78"/>
      <c r="M21" s="75"/>
      <c r="N21" s="79"/>
      <c r="O21" s="80"/>
    </row>
    <row r="22" spans="1:19" s="34" customFormat="1" ht="15.75" thickBot="1">
      <c r="A22" s="33" t="s">
        <v>2</v>
      </c>
      <c r="B22" s="60" t="s">
        <v>200</v>
      </c>
      <c r="C22" s="18" t="s">
        <v>201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0</v>
      </c>
      <c r="M22" s="75"/>
      <c r="N22" s="76">
        <f>RANK(L22,'lány távol sorrend'!$D$3:$D$22)</f>
        <v>9</v>
      </c>
      <c r="O22" s="81" t="s">
        <v>24</v>
      </c>
    </row>
    <row r="23" spans="1:19" ht="15">
      <c r="B23" s="55" t="s">
        <v>202</v>
      </c>
      <c r="C23" s="71">
        <v>2009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26">
        <f>MAX(D23:I23)</f>
        <v>0</v>
      </c>
      <c r="L23" s="78"/>
      <c r="M23" s="75"/>
      <c r="N23" s="79"/>
      <c r="O23" s="80"/>
    </row>
    <row r="24" spans="1:19" ht="15">
      <c r="B24" s="55" t="s">
        <v>203</v>
      </c>
      <c r="C24" s="71">
        <v>2010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26">
        <f>MAX(D24:I24)</f>
        <v>0</v>
      </c>
      <c r="L24" s="78"/>
      <c r="M24" s="75"/>
      <c r="N24" s="79"/>
      <c r="O24" s="80"/>
    </row>
    <row r="25" spans="1:19" ht="15">
      <c r="B25" s="55" t="s">
        <v>204</v>
      </c>
      <c r="C25" s="71">
        <v>2009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26">
        <f>MAX(D25:I25)</f>
        <v>0</v>
      </c>
      <c r="L25" s="78"/>
      <c r="M25" s="75"/>
      <c r="N25" s="79"/>
      <c r="O25" s="80"/>
    </row>
    <row r="26" spans="1:19" ht="15">
      <c r="B26" s="55" t="s">
        <v>205</v>
      </c>
      <c r="C26" s="71">
        <v>2009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26">
        <f>MAX(D26:I26)</f>
        <v>0</v>
      </c>
      <c r="L26" s="78"/>
      <c r="M26" s="75"/>
      <c r="N26" s="79"/>
      <c r="O26" s="80"/>
    </row>
    <row r="27" spans="1:19" ht="15">
      <c r="B27" s="55" t="s">
        <v>206</v>
      </c>
      <c r="C27" s="71">
        <v>2011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>
        <f>MAX(D27:I27)</f>
        <v>0</v>
      </c>
      <c r="L27" s="78"/>
      <c r="M27" s="75"/>
      <c r="N27" s="79"/>
      <c r="O27" s="80"/>
    </row>
    <row r="28" spans="1:19" ht="15">
      <c r="B28" s="58" t="s">
        <v>207</v>
      </c>
      <c r="L28" s="78"/>
      <c r="M28" s="75"/>
      <c r="N28" s="79"/>
      <c r="O28" s="80"/>
    </row>
    <row r="29" spans="1:19" ht="15.75" thickBot="1">
      <c r="B29" s="58"/>
      <c r="L29" s="78"/>
      <c r="M29" s="75"/>
      <c r="N29" s="79"/>
      <c r="O29" s="80"/>
    </row>
    <row r="30" spans="1:19" s="34" customFormat="1" ht="26.25" thickBot="1">
      <c r="A30" s="33" t="s">
        <v>3</v>
      </c>
      <c r="B30" s="60" t="s">
        <v>250</v>
      </c>
      <c r="C30" s="18" t="s">
        <v>249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4.1475</v>
      </c>
      <c r="M30" s="75"/>
      <c r="N30" s="76">
        <f>RANK(L30,'lány távol sorrend'!$D$3:$D$22)</f>
        <v>3</v>
      </c>
      <c r="O30" s="81" t="s">
        <v>24</v>
      </c>
      <c r="S30" s="36"/>
    </row>
    <row r="31" spans="1:19" ht="15">
      <c r="B31" s="55" t="s">
        <v>248</v>
      </c>
      <c r="C31" s="71">
        <v>2010</v>
      </c>
      <c r="D31" s="35">
        <v>3.91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26">
        <f>MAX(D31:I31)</f>
        <v>3.91</v>
      </c>
      <c r="L31" s="78"/>
      <c r="M31" s="75"/>
      <c r="N31" s="79"/>
      <c r="O31" s="80"/>
    </row>
    <row r="32" spans="1:19" ht="15">
      <c r="B32" s="55" t="s">
        <v>247</v>
      </c>
      <c r="C32" s="71">
        <v>2009</v>
      </c>
      <c r="D32" s="35">
        <v>3.94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26">
        <f>MAX(D32:I32)</f>
        <v>3.94</v>
      </c>
      <c r="L32" s="78"/>
      <c r="M32" s="75"/>
      <c r="N32" s="79"/>
      <c r="O32" s="80"/>
    </row>
    <row r="33" spans="1:15" ht="15">
      <c r="B33" s="55" t="s">
        <v>246</v>
      </c>
      <c r="C33" s="71">
        <v>2010</v>
      </c>
      <c r="D33" s="35">
        <v>4.25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6">
        <f>MAX(D33:I33)</f>
        <v>4.25</v>
      </c>
      <c r="L33" s="78"/>
      <c r="M33" s="75"/>
      <c r="N33" s="79"/>
      <c r="O33" s="80"/>
    </row>
    <row r="34" spans="1:15" ht="15">
      <c r="B34" s="55" t="s">
        <v>245</v>
      </c>
      <c r="C34" s="71">
        <v>2011</v>
      </c>
      <c r="D34" s="35">
        <v>4.2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26">
        <f>MAX(D34:I34)</f>
        <v>4.2</v>
      </c>
      <c r="L34" s="78"/>
      <c r="M34" s="75"/>
      <c r="N34" s="79"/>
      <c r="O34" s="80"/>
    </row>
    <row r="35" spans="1:15" ht="15">
      <c r="B35" s="55" t="s">
        <v>244</v>
      </c>
      <c r="C35" s="71">
        <v>2010</v>
      </c>
      <c r="D35" s="35">
        <v>4.2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26">
        <f>MAX(D35:I35)</f>
        <v>4.2</v>
      </c>
      <c r="L35" s="78"/>
      <c r="M35" s="75"/>
      <c r="N35" s="79"/>
      <c r="O35" s="80"/>
    </row>
    <row r="36" spans="1:15" ht="15">
      <c r="B36" s="58" t="s">
        <v>243</v>
      </c>
      <c r="L36" s="78"/>
      <c r="M36" s="75"/>
      <c r="N36" s="79"/>
      <c r="O36" s="80"/>
    </row>
    <row r="37" spans="1:15" ht="15.75" thickBot="1">
      <c r="B37" s="58"/>
      <c r="L37" s="78"/>
      <c r="M37" s="75"/>
      <c r="N37" s="79"/>
      <c r="O37" s="80"/>
    </row>
    <row r="38" spans="1:15" s="34" customFormat="1" ht="26.25" thickBot="1">
      <c r="A38" s="33" t="s">
        <v>4</v>
      </c>
      <c r="B38" s="60" t="s">
        <v>109</v>
      </c>
      <c r="C38" s="18" t="s">
        <v>55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4.1549999999999994</v>
      </c>
      <c r="M38" s="75"/>
      <c r="N38" s="76">
        <f>RANK(L38,'lány távol sorrend'!$D$3:$D$22)</f>
        <v>2</v>
      </c>
      <c r="O38" s="81" t="s">
        <v>24</v>
      </c>
    </row>
    <row r="39" spans="1:15" ht="15">
      <c r="B39" s="55" t="s">
        <v>169</v>
      </c>
      <c r="C39" s="71">
        <v>2011</v>
      </c>
      <c r="D39" s="35">
        <v>3.97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26">
        <f>MAX(D39:I39)</f>
        <v>3.97</v>
      </c>
      <c r="L39" s="78"/>
      <c r="M39" s="75"/>
      <c r="N39" s="79"/>
      <c r="O39" s="80"/>
    </row>
    <row r="40" spans="1:15" ht="15">
      <c r="B40" s="55" t="s">
        <v>170</v>
      </c>
      <c r="C40" s="71">
        <v>2010</v>
      </c>
      <c r="D40" s="35">
        <v>4.45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>MAX(D40:I40)</f>
        <v>4.45</v>
      </c>
      <c r="L40" s="78"/>
      <c r="M40" s="75"/>
      <c r="N40" s="79"/>
      <c r="O40" s="80"/>
    </row>
    <row r="41" spans="1:15" ht="15">
      <c r="B41" s="55" t="s">
        <v>171</v>
      </c>
      <c r="C41" s="71">
        <v>2011</v>
      </c>
      <c r="D41" s="35">
        <v>4.46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26">
        <f>MAX(D41:I41)</f>
        <v>4.46</v>
      </c>
      <c r="L41" s="78"/>
      <c r="M41" s="75"/>
      <c r="N41" s="79"/>
      <c r="O41" s="80"/>
    </row>
    <row r="42" spans="1:15" ht="15">
      <c r="B42" s="55" t="s">
        <v>172</v>
      </c>
      <c r="C42" s="71">
        <v>2012</v>
      </c>
      <c r="D42" s="35">
        <v>3.74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26">
        <f>MAX(D42:I42)</f>
        <v>3.74</v>
      </c>
      <c r="L42" s="78"/>
      <c r="M42" s="75"/>
      <c r="N42" s="79"/>
      <c r="O42" s="80"/>
    </row>
    <row r="43" spans="1:15" ht="15">
      <c r="B43" s="55" t="s">
        <v>174</v>
      </c>
      <c r="C43" s="71">
        <v>2012</v>
      </c>
      <c r="D43" s="35">
        <v>3.65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26">
        <f>MAX(D43:I43)</f>
        <v>3.65</v>
      </c>
      <c r="L43" s="78"/>
      <c r="M43" s="75"/>
      <c r="N43" s="79"/>
      <c r="O43" s="80"/>
    </row>
    <row r="44" spans="1:15" ht="15">
      <c r="B44" s="58" t="s">
        <v>114</v>
      </c>
      <c r="L44" s="78"/>
      <c r="M44" s="75"/>
      <c r="N44" s="79"/>
      <c r="O44" s="80"/>
    </row>
    <row r="45" spans="1:15" ht="15.75" thickBot="1">
      <c r="B45" s="58"/>
      <c r="L45" s="78"/>
      <c r="M45" s="75"/>
      <c r="N45" s="79"/>
      <c r="O45" s="80"/>
    </row>
    <row r="46" spans="1:15" s="34" customFormat="1" ht="15.75" thickBot="1">
      <c r="A46" s="33" t="s">
        <v>5</v>
      </c>
      <c r="B46" s="60" t="s">
        <v>101</v>
      </c>
      <c r="C46" s="18" t="s">
        <v>55</v>
      </c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3.75</v>
      </c>
      <c r="M46" s="75"/>
      <c r="N46" s="76">
        <f>RANK(L46,'lány távol sorrend'!$D$3:$D$22)</f>
        <v>6</v>
      </c>
      <c r="O46" s="81" t="s">
        <v>24</v>
      </c>
    </row>
    <row r="47" spans="1:15" ht="15">
      <c r="B47" s="55" t="s">
        <v>242</v>
      </c>
      <c r="C47" s="71">
        <v>2010</v>
      </c>
      <c r="D47" s="35">
        <v>4.08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26">
        <f>MAX(D47:I47)</f>
        <v>4.08</v>
      </c>
      <c r="L47" s="78"/>
      <c r="M47" s="75"/>
      <c r="N47" s="79"/>
      <c r="O47" s="80"/>
    </row>
    <row r="48" spans="1:15" ht="15">
      <c r="C48" s="71"/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26">
        <f>MAX(D48:I48)</f>
        <v>0</v>
      </c>
      <c r="L48" s="78"/>
      <c r="M48" s="75"/>
      <c r="N48" s="79"/>
      <c r="O48" s="80"/>
    </row>
    <row r="49" spans="1:15" ht="15">
      <c r="B49" s="55" t="s">
        <v>241</v>
      </c>
      <c r="C49" s="71">
        <v>2011</v>
      </c>
      <c r="D49" s="35">
        <v>3.42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6">
        <f>MAX(D49:I49)</f>
        <v>3.42</v>
      </c>
      <c r="L49" s="78"/>
      <c r="M49" s="75"/>
      <c r="N49" s="79"/>
      <c r="O49" s="80"/>
    </row>
    <row r="50" spans="1:15" ht="15">
      <c r="B50" s="55" t="s">
        <v>240</v>
      </c>
      <c r="C50" s="71">
        <v>2010</v>
      </c>
      <c r="D50" s="35">
        <v>3.94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26">
        <f>MAX(D50:I50)</f>
        <v>3.94</v>
      </c>
      <c r="L50" s="78"/>
      <c r="M50" s="75"/>
      <c r="N50" s="79"/>
      <c r="O50" s="80"/>
    </row>
    <row r="51" spans="1:15" ht="15">
      <c r="B51" s="55" t="s">
        <v>239</v>
      </c>
      <c r="C51" s="71">
        <v>2010</v>
      </c>
      <c r="D51" s="35">
        <v>3.56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6">
        <f>MAX(D51:I51)</f>
        <v>3.56</v>
      </c>
      <c r="L51" s="78"/>
      <c r="M51" s="75"/>
      <c r="N51" s="79"/>
      <c r="O51" s="80"/>
    </row>
    <row r="52" spans="1:15" ht="15">
      <c r="B52" s="58" t="s">
        <v>67</v>
      </c>
      <c r="L52" s="78"/>
      <c r="M52" s="75"/>
      <c r="N52" s="79"/>
      <c r="O52" s="80"/>
    </row>
    <row r="53" spans="1:15" ht="15.75" thickBot="1">
      <c r="B53" s="58"/>
      <c r="L53" s="78"/>
      <c r="M53" s="75"/>
      <c r="N53" s="79"/>
      <c r="O53" s="80"/>
    </row>
    <row r="54" spans="1:15" s="34" customFormat="1" ht="15.75" thickBot="1">
      <c r="A54" s="33" t="s">
        <v>6</v>
      </c>
      <c r="B54" s="60" t="s">
        <v>102</v>
      </c>
      <c r="C54" s="18" t="s">
        <v>55</v>
      </c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3.8099999999999996</v>
      </c>
      <c r="M54" s="75"/>
      <c r="N54" s="76">
        <f>RANK(L54,'lány távol sorrend'!$D$3:$D$22)</f>
        <v>5</v>
      </c>
      <c r="O54" s="81" t="s">
        <v>24</v>
      </c>
    </row>
    <row r="55" spans="1:15" ht="15">
      <c r="B55" s="55" t="s">
        <v>188</v>
      </c>
      <c r="C55" s="71">
        <v>2009</v>
      </c>
      <c r="D55" s="35">
        <v>3.4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>MAX(D55:I55)</f>
        <v>3.4</v>
      </c>
      <c r="L55" s="78"/>
      <c r="M55" s="75"/>
      <c r="N55" s="79"/>
      <c r="O55" s="82"/>
    </row>
    <row r="56" spans="1:15" ht="15">
      <c r="B56" s="55" t="s">
        <v>209</v>
      </c>
      <c r="C56" s="71">
        <v>2009</v>
      </c>
      <c r="D56" s="35">
        <v>4.62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>MAX(D56:I56)</f>
        <v>4.62</v>
      </c>
      <c r="L56" s="78"/>
      <c r="M56" s="75"/>
      <c r="N56" s="79"/>
      <c r="O56" s="80"/>
    </row>
    <row r="57" spans="1:15" ht="15">
      <c r="B57" s="55" t="s">
        <v>238</v>
      </c>
      <c r="C57" s="71">
        <v>2010</v>
      </c>
      <c r="D57" s="35">
        <v>3.02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>MAX(D57:I57)</f>
        <v>3.02</v>
      </c>
      <c r="L57" s="78"/>
      <c r="M57" s="75"/>
      <c r="N57" s="79"/>
      <c r="O57" s="80"/>
    </row>
    <row r="58" spans="1:15" ht="15">
      <c r="B58" s="55" t="s">
        <v>237</v>
      </c>
      <c r="C58" s="71">
        <v>2010</v>
      </c>
      <c r="D58" s="35">
        <v>3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>MAX(D58:I58)</f>
        <v>3</v>
      </c>
      <c r="L58" s="78"/>
      <c r="M58" s="75"/>
      <c r="N58" s="79"/>
      <c r="O58" s="80"/>
    </row>
    <row r="59" spans="1:15" ht="15">
      <c r="B59" s="55" t="s">
        <v>184</v>
      </c>
      <c r="C59" s="71">
        <v>2009</v>
      </c>
      <c r="D59" s="35">
        <v>4.2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>MAX(D59:I59)</f>
        <v>4.2</v>
      </c>
      <c r="L59" s="78"/>
      <c r="M59" s="75"/>
      <c r="N59" s="79"/>
      <c r="O59" s="80"/>
    </row>
    <row r="60" spans="1:15" ht="15">
      <c r="B60" s="58" t="s">
        <v>76</v>
      </c>
      <c r="L60" s="78"/>
      <c r="M60" s="75"/>
      <c r="N60" s="79"/>
      <c r="O60" s="80"/>
    </row>
    <row r="61" spans="1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 t="s">
        <v>211</v>
      </c>
      <c r="C62" s="18" t="s">
        <v>212</v>
      </c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3.36</v>
      </c>
      <c r="M62" s="75"/>
      <c r="N62" s="76">
        <f>RANK(L62,'lány távol sorrend'!$D$3:$D$22)</f>
        <v>7</v>
      </c>
      <c r="O62" s="81" t="s">
        <v>24</v>
      </c>
    </row>
    <row r="63" spans="1:15" ht="15">
      <c r="B63" s="55" t="s">
        <v>213</v>
      </c>
      <c r="C63" s="71">
        <v>2010</v>
      </c>
      <c r="D63" s="35">
        <v>3.58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>MAX(D63:I63)</f>
        <v>3.58</v>
      </c>
      <c r="L63" s="78"/>
      <c r="M63" s="75"/>
      <c r="N63" s="79"/>
      <c r="O63" s="80"/>
    </row>
    <row r="64" spans="1:15" ht="15">
      <c r="B64" s="55" t="s">
        <v>214</v>
      </c>
      <c r="C64" s="71">
        <v>2010</v>
      </c>
      <c r="D64" s="35">
        <v>3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>MAX(D64:I64)</f>
        <v>3</v>
      </c>
      <c r="L64" s="78"/>
      <c r="M64" s="75"/>
      <c r="N64" s="79"/>
      <c r="O64" s="80"/>
    </row>
    <row r="65" spans="1:15" ht="15">
      <c r="B65" s="55" t="s">
        <v>215</v>
      </c>
      <c r="C65" s="71">
        <v>2010</v>
      </c>
      <c r="D65" s="35">
        <v>3.44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>MAX(D65:I65)</f>
        <v>3.44</v>
      </c>
      <c r="L65" s="78"/>
      <c r="M65" s="75"/>
      <c r="N65" s="79"/>
      <c r="O65" s="80"/>
    </row>
    <row r="66" spans="1:15" ht="15">
      <c r="B66" s="55" t="s">
        <v>216</v>
      </c>
      <c r="C66" s="71">
        <v>2009</v>
      </c>
      <c r="D66" s="35">
        <v>3.42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>MAX(D66:I66)</f>
        <v>3.42</v>
      </c>
      <c r="L66" s="78"/>
      <c r="M66" s="75"/>
      <c r="N66" s="79"/>
      <c r="O66" s="80"/>
    </row>
    <row r="67" spans="1:15" ht="15">
      <c r="B67" s="55" t="s">
        <v>217</v>
      </c>
      <c r="C67" s="71">
        <v>2009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>MAX(D67:I67)</f>
        <v>0</v>
      </c>
      <c r="L67" s="78"/>
      <c r="M67" s="75"/>
      <c r="N67" s="79"/>
      <c r="O67" s="80"/>
    </row>
    <row r="68" spans="1:15" ht="15">
      <c r="B68" s="58" t="s">
        <v>218</v>
      </c>
      <c r="L68" s="78"/>
      <c r="M68" s="75"/>
      <c r="N68" s="79"/>
      <c r="O68" s="80"/>
    </row>
    <row r="69" spans="1:15" ht="15.75" thickBot="1">
      <c r="B69" s="58"/>
      <c r="L69" s="78"/>
      <c r="M69" s="75"/>
      <c r="N69" s="79"/>
      <c r="O69" s="80"/>
    </row>
    <row r="70" spans="1:15" ht="26.25" thickBot="1">
      <c r="A70" s="33" t="s">
        <v>34</v>
      </c>
      <c r="B70" s="60" t="s">
        <v>103</v>
      </c>
      <c r="C70" s="18" t="s">
        <v>55</v>
      </c>
      <c r="D70" s="18"/>
      <c r="E70" s="18"/>
      <c r="F70" s="18"/>
      <c r="G70" s="18"/>
      <c r="H70" s="18"/>
      <c r="I70" s="18"/>
      <c r="K70" s="73"/>
      <c r="L70" s="74">
        <f>(SUM(J71:J75)-MIN(J71:J75))/4</f>
        <v>3.2625000000000002</v>
      </c>
      <c r="M70" s="75"/>
      <c r="N70" s="76">
        <f>RANK(L70,'lány távol sorrend'!$D$3:$D$22)</f>
        <v>8</v>
      </c>
      <c r="O70" s="81" t="s">
        <v>24</v>
      </c>
    </row>
    <row r="71" spans="1:15" ht="15">
      <c r="B71" s="55" t="s">
        <v>219</v>
      </c>
      <c r="C71" s="71">
        <v>2010</v>
      </c>
      <c r="D71" s="35">
        <v>3.16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>MAX(D71:I71)</f>
        <v>3.16</v>
      </c>
      <c r="L71" s="78"/>
      <c r="M71" s="75"/>
      <c r="N71" s="79"/>
      <c r="O71" s="80"/>
    </row>
    <row r="72" spans="1:15" s="1" customFormat="1" ht="15">
      <c r="A72" s="25"/>
      <c r="B72" s="55" t="s">
        <v>220</v>
      </c>
      <c r="C72" s="71">
        <v>2010</v>
      </c>
      <c r="D72" s="35">
        <v>2.34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>MAX(D72:I72)</f>
        <v>2.34</v>
      </c>
      <c r="K72" s="27"/>
      <c r="L72" s="78"/>
      <c r="M72" s="75"/>
      <c r="N72" s="79"/>
      <c r="O72" s="80"/>
    </row>
    <row r="73" spans="1:15" s="37" customFormat="1" ht="15">
      <c r="A73" s="25"/>
      <c r="B73" s="55" t="s">
        <v>221</v>
      </c>
      <c r="C73" s="71">
        <v>2011</v>
      </c>
      <c r="D73" s="35">
        <v>3.74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MAX(D73:I73)</f>
        <v>3.74</v>
      </c>
      <c r="K73" s="27"/>
      <c r="L73" s="78"/>
      <c r="M73" s="75"/>
      <c r="N73" s="79"/>
      <c r="O73" s="80"/>
    </row>
    <row r="74" spans="1:15" s="1" customFormat="1" ht="15">
      <c r="A74" s="25"/>
      <c r="B74" s="55" t="s">
        <v>222</v>
      </c>
      <c r="C74" s="71">
        <v>2010</v>
      </c>
      <c r="D74" s="35">
        <v>2.88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>MAX(D74:I74)</f>
        <v>2.88</v>
      </c>
      <c r="K74" s="27"/>
      <c r="L74" s="78"/>
      <c r="M74" s="75"/>
      <c r="N74" s="79"/>
      <c r="O74" s="80"/>
    </row>
    <row r="75" spans="1:15" s="1" customFormat="1" ht="15">
      <c r="A75" s="25"/>
      <c r="B75" s="55" t="s">
        <v>223</v>
      </c>
      <c r="C75" s="71">
        <v>2012</v>
      </c>
      <c r="D75" s="35">
        <v>3.27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>MAX(D75:I75)</f>
        <v>3.27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95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RANK(L78,'lány távol sorrend'!$D$3:$D$22)</f>
        <v>9</v>
      </c>
      <c r="O78" s="81" t="s">
        <v>24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>MAX(D79:I79)</f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>MAX(D80:I80)</f>
        <v>0</v>
      </c>
      <c r="K80" s="27"/>
      <c r="L80" s="78"/>
      <c r="M80" s="75"/>
      <c r="N80" s="79"/>
      <c r="O80" s="80"/>
    </row>
    <row r="81" spans="1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>MAX(D81:I81)</f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>MAX(D82:I82)</f>
        <v>0</v>
      </c>
      <c r="K82" s="27"/>
      <c r="L82" s="78"/>
      <c r="M82" s="75"/>
      <c r="N82" s="79"/>
      <c r="O82" s="80"/>
    </row>
    <row r="83" spans="1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>MAX(D83:I83)</f>
        <v>0</v>
      </c>
      <c r="L83" s="78"/>
      <c r="M83" s="75"/>
      <c r="N83" s="79"/>
      <c r="O83" s="80"/>
    </row>
    <row r="84" spans="1:15" ht="15">
      <c r="B84" s="58" t="s">
        <v>10</v>
      </c>
      <c r="L84" s="78"/>
      <c r="M84" s="75"/>
      <c r="N84" s="79"/>
      <c r="O84" s="80"/>
    </row>
    <row r="85" spans="1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RANK(L86,'lány távol sorrend'!$D$3:$D$22)</f>
        <v>9</v>
      </c>
      <c r="O86" s="81" t="s">
        <v>24</v>
      </c>
    </row>
    <row r="87" spans="1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>MAX(D87:I87)</f>
        <v>0</v>
      </c>
      <c r="L87" s="78"/>
      <c r="M87" s="75"/>
      <c r="N87" s="79"/>
      <c r="O87" s="80"/>
    </row>
    <row r="88" spans="1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>MAX(D88:I88)</f>
        <v>0</v>
      </c>
      <c r="L88" s="78"/>
      <c r="M88" s="75"/>
      <c r="N88" s="79"/>
      <c r="O88" s="80"/>
    </row>
    <row r="89" spans="1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>MAX(D89:I89)</f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>MAX(D90:I90)</f>
        <v>0</v>
      </c>
      <c r="K90" s="27"/>
      <c r="L90" s="78"/>
      <c r="M90" s="75"/>
      <c r="N90" s="79"/>
      <c r="O90" s="80"/>
    </row>
    <row r="91" spans="1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>MAX(D91:I91)</f>
        <v>0</v>
      </c>
      <c r="L91" s="78"/>
      <c r="M91" s="75"/>
      <c r="N91" s="79"/>
      <c r="O91" s="80"/>
    </row>
    <row r="92" spans="1:15" ht="15">
      <c r="B92" s="58" t="s">
        <v>10</v>
      </c>
      <c r="L92" s="78"/>
      <c r="M92" s="75"/>
      <c r="N92" s="79"/>
      <c r="O92" s="80"/>
    </row>
    <row r="93" spans="1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RANK(L94,'lány távol sorrend'!$D$3:$D$22)</f>
        <v>9</v>
      </c>
      <c r="O94" s="81" t="s">
        <v>24</v>
      </c>
    </row>
    <row r="95" spans="1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>MAX(D95:I95)</f>
        <v>0</v>
      </c>
      <c r="L95" s="78"/>
      <c r="M95" s="75"/>
      <c r="N95" s="79"/>
      <c r="O95" s="80"/>
    </row>
    <row r="96" spans="1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>MAX(D96:I96)</f>
        <v>0</v>
      </c>
      <c r="L96" s="78"/>
      <c r="M96" s="75"/>
      <c r="N96" s="79"/>
      <c r="O96" s="80"/>
    </row>
    <row r="97" spans="1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>MAX(D97:I97)</f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>MAX(D98:I98)</f>
        <v>0</v>
      </c>
      <c r="K98" s="27"/>
      <c r="L98" s="78"/>
      <c r="M98" s="75"/>
      <c r="N98" s="79"/>
      <c r="O98" s="80"/>
    </row>
    <row r="99" spans="1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>MAX(D99:I99)</f>
        <v>0</v>
      </c>
      <c r="L99" s="78"/>
      <c r="M99" s="75"/>
      <c r="N99" s="79"/>
      <c r="O99" s="80"/>
    </row>
    <row r="100" spans="1:15" ht="15">
      <c r="B100" s="58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RANK(L102,'lány távol sorrend'!$D$3:$D$22)</f>
        <v>9</v>
      </c>
      <c r="O102" s="81" t="s">
        <v>24</v>
      </c>
    </row>
    <row r="103" spans="1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>MAX(D103:I103)</f>
        <v>0</v>
      </c>
      <c r="L103" s="78"/>
      <c r="M103" s="75"/>
      <c r="N103" s="79"/>
      <c r="O103" s="80"/>
    </row>
    <row r="104" spans="1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>MAX(D104:I104)</f>
        <v>0</v>
      </c>
      <c r="L104" s="78"/>
      <c r="M104" s="75"/>
      <c r="N104" s="79"/>
      <c r="O104" s="80"/>
    </row>
    <row r="105" spans="1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>MAX(D105:I105)</f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>MAX(D106:I106)</f>
        <v>0</v>
      </c>
      <c r="K106" s="27"/>
      <c r="L106" s="78"/>
      <c r="M106" s="75"/>
      <c r="N106" s="79"/>
      <c r="O106" s="80"/>
    </row>
    <row r="107" spans="1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>MAX(D107:I107)</f>
        <v>0</v>
      </c>
      <c r="L107" s="78"/>
      <c r="M107" s="75"/>
      <c r="N107" s="79"/>
      <c r="O107" s="80"/>
    </row>
    <row r="108" spans="1:15" ht="15">
      <c r="B108" s="58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RANK(L110,'lány távol sorrend'!$D$3:$D$22)</f>
        <v>9</v>
      </c>
      <c r="O110" s="81" t="s">
        <v>24</v>
      </c>
    </row>
    <row r="111" spans="1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>MAX(D111:I111)</f>
        <v>0</v>
      </c>
      <c r="L111" s="78"/>
      <c r="M111" s="75"/>
      <c r="N111" s="79"/>
      <c r="O111" s="80"/>
    </row>
    <row r="112" spans="1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>MAX(D112:I112)</f>
        <v>0</v>
      </c>
      <c r="L112" s="78"/>
      <c r="M112" s="75"/>
      <c r="N112" s="79"/>
      <c r="O112" s="80"/>
    </row>
    <row r="113" spans="1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>MAX(D113:I113)</f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>MAX(D114:I114)</f>
        <v>0</v>
      </c>
      <c r="K114" s="27"/>
      <c r="L114" s="78"/>
      <c r="M114" s="75"/>
      <c r="N114" s="79"/>
      <c r="O114" s="80"/>
    </row>
    <row r="115" spans="1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>MAX(D115:I115)</f>
        <v>0</v>
      </c>
      <c r="L115" s="78"/>
      <c r="M115" s="75"/>
      <c r="N115" s="79"/>
      <c r="O115" s="80"/>
    </row>
    <row r="116" spans="1:15" ht="15">
      <c r="B116" s="58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RANK(L118,'lány távol sorrend'!$D$3:$D$22)</f>
        <v>9</v>
      </c>
      <c r="O118" s="81" t="s">
        <v>24</v>
      </c>
    </row>
    <row r="119" spans="1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>MAX(D119:I119)</f>
        <v>0</v>
      </c>
      <c r="L119" s="78"/>
      <c r="M119" s="75"/>
      <c r="N119" s="79"/>
      <c r="O119" s="80"/>
    </row>
    <row r="120" spans="1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>MAX(D120:I120)</f>
        <v>0</v>
      </c>
      <c r="L120" s="78"/>
      <c r="M120" s="75"/>
      <c r="N120" s="79"/>
      <c r="O120" s="80"/>
    </row>
    <row r="121" spans="1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>MAX(D121:I121)</f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>MAX(D122:I122)</f>
        <v>0</v>
      </c>
      <c r="K122" s="27"/>
      <c r="L122" s="78"/>
      <c r="M122" s="75"/>
      <c r="N122" s="79"/>
      <c r="O122" s="80"/>
    </row>
    <row r="123" spans="1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>MAX(D123:I123)</f>
        <v>0</v>
      </c>
      <c r="L123" s="78"/>
      <c r="M123" s="75"/>
      <c r="N123" s="79"/>
      <c r="O123" s="80"/>
    </row>
    <row r="124" spans="1:15" ht="15">
      <c r="B124" s="58" t="s">
        <v>10</v>
      </c>
      <c r="L124" s="78"/>
      <c r="M124" s="75"/>
      <c r="N124" s="79"/>
      <c r="O124" s="80"/>
    </row>
    <row r="125" spans="1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RANK(L126,'lány távol sorrend'!$D$3:$D$22)</f>
        <v>9</v>
      </c>
      <c r="O126" s="81" t="s">
        <v>24</v>
      </c>
    </row>
    <row r="127" spans="1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>MAX(D127:I127)</f>
        <v>0</v>
      </c>
      <c r="L127" s="78"/>
      <c r="M127" s="75"/>
      <c r="N127" s="79"/>
      <c r="O127" s="80"/>
    </row>
    <row r="128" spans="1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>MAX(D128:I128)</f>
        <v>0</v>
      </c>
      <c r="L128" s="78"/>
      <c r="M128" s="75"/>
      <c r="N128" s="79"/>
      <c r="O128" s="80"/>
    </row>
    <row r="129" spans="1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>MAX(D129:I129)</f>
        <v>0</v>
      </c>
      <c r="L129" s="78"/>
      <c r="M129" s="75"/>
      <c r="N129" s="79"/>
      <c r="O129" s="80"/>
    </row>
    <row r="130" spans="1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>MAX(D130:I130)</f>
        <v>0</v>
      </c>
      <c r="L130" s="78"/>
      <c r="M130" s="75"/>
      <c r="N130" s="79"/>
      <c r="O130" s="80"/>
    </row>
    <row r="131" spans="1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>MAX(D131:I131)</f>
        <v>0</v>
      </c>
      <c r="L131" s="78"/>
      <c r="M131" s="75"/>
      <c r="N131" s="79"/>
      <c r="O131" s="80"/>
    </row>
    <row r="132" spans="1:15" ht="15">
      <c r="B132" s="58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RANK(L134,'lány távol sorrend'!$D$3:$D$22)</f>
        <v>9</v>
      </c>
      <c r="O134" s="81" t="s">
        <v>24</v>
      </c>
    </row>
    <row r="135" spans="1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>MAX(D135:I135)</f>
        <v>0</v>
      </c>
      <c r="L135" s="78"/>
      <c r="M135" s="75"/>
      <c r="N135" s="79"/>
      <c r="O135" s="80"/>
    </row>
    <row r="136" spans="1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>MAX(D136:I136)</f>
        <v>0</v>
      </c>
      <c r="L136" s="78"/>
      <c r="M136" s="75"/>
      <c r="N136" s="79"/>
      <c r="O136" s="80"/>
    </row>
    <row r="137" spans="1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>MAX(D137:I137)</f>
        <v>0</v>
      </c>
      <c r="L137" s="78"/>
      <c r="M137" s="75"/>
      <c r="N137" s="79"/>
      <c r="O137" s="80"/>
    </row>
    <row r="138" spans="1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>MAX(D138:I138)</f>
        <v>0</v>
      </c>
      <c r="L138" s="78"/>
      <c r="M138" s="75"/>
      <c r="N138" s="79"/>
      <c r="O138" s="80"/>
    </row>
    <row r="139" spans="1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>MAX(D139:I139)</f>
        <v>0</v>
      </c>
      <c r="L139" s="78"/>
      <c r="M139" s="75"/>
      <c r="N139" s="79"/>
      <c r="O139" s="80"/>
    </row>
    <row r="140" spans="1:15" ht="15">
      <c r="B140" s="58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RANK(L142,'lány távol sorrend'!$D$3:$D$22)</f>
        <v>9</v>
      </c>
      <c r="O142" s="81" t="s">
        <v>24</v>
      </c>
    </row>
    <row r="143" spans="1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>MAX(D143:I143)</f>
        <v>0</v>
      </c>
      <c r="L143" s="78"/>
      <c r="M143" s="75"/>
      <c r="N143" s="79"/>
      <c r="O143" s="80"/>
    </row>
    <row r="144" spans="1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>MAX(D144:I144)</f>
        <v>0</v>
      </c>
      <c r="L144" s="78"/>
      <c r="M144" s="75"/>
      <c r="N144" s="79"/>
      <c r="O144" s="80"/>
    </row>
    <row r="145" spans="1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>MAX(D145:I145)</f>
        <v>0</v>
      </c>
      <c r="L145" s="78"/>
      <c r="M145" s="75"/>
      <c r="N145" s="79"/>
      <c r="O145" s="80"/>
    </row>
    <row r="146" spans="1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>MAX(D146:I146)</f>
        <v>0</v>
      </c>
      <c r="L146" s="78"/>
      <c r="M146" s="75"/>
      <c r="N146" s="79"/>
      <c r="O146" s="80"/>
    </row>
    <row r="147" spans="1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>MAX(D147:I147)</f>
        <v>0</v>
      </c>
      <c r="L147" s="78"/>
      <c r="M147" s="75"/>
      <c r="N147" s="79"/>
      <c r="O147" s="80"/>
    </row>
    <row r="148" spans="1:15" ht="15">
      <c r="B148" s="58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RANK(L150,'lány távol sorrend'!$D$3:$D$22)</f>
        <v>9</v>
      </c>
      <c r="O150" s="81" t="s">
        <v>24</v>
      </c>
    </row>
    <row r="151" spans="1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>MAX(D151:I151)</f>
        <v>0</v>
      </c>
      <c r="L151" s="78"/>
      <c r="M151" s="75"/>
      <c r="N151" s="79"/>
      <c r="O151" s="80"/>
    </row>
    <row r="152" spans="1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>MAX(D152:I152)</f>
        <v>0</v>
      </c>
      <c r="L152" s="78"/>
      <c r="M152" s="75"/>
      <c r="N152" s="79"/>
      <c r="O152" s="80"/>
    </row>
    <row r="153" spans="1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>MAX(D153:I153)</f>
        <v>0</v>
      </c>
      <c r="L153" s="78"/>
      <c r="M153" s="75"/>
      <c r="N153" s="79"/>
      <c r="O153" s="80"/>
    </row>
    <row r="154" spans="1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>MAX(D154:I154)</f>
        <v>0</v>
      </c>
      <c r="L154" s="78"/>
      <c r="M154" s="75"/>
      <c r="N154" s="79"/>
      <c r="O154" s="80"/>
    </row>
    <row r="155" spans="1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>MAX(D155:I155)</f>
        <v>0</v>
      </c>
      <c r="L155" s="78"/>
      <c r="M155" s="75"/>
      <c r="N155" s="79"/>
      <c r="O155" s="80"/>
    </row>
    <row r="156" spans="1:15" ht="15">
      <c r="B156" s="58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RANK(L158,'lány távol sorrend'!$D$3:$D$22)</f>
        <v>9</v>
      </c>
      <c r="O158" s="81" t="s">
        <v>24</v>
      </c>
    </row>
    <row r="159" spans="1:15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>MAX(D159:I159)</f>
        <v>0</v>
      </c>
      <c r="N159" s="38"/>
    </row>
    <row r="160" spans="1:15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>MAX(D160:I160)</f>
        <v>0</v>
      </c>
      <c r="N160" s="38"/>
    </row>
    <row r="161" spans="2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>MAX(D161:I161)</f>
        <v>0</v>
      </c>
      <c r="N161" s="38"/>
    </row>
    <row r="162" spans="2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>MAX(D162:I162)</f>
        <v>0</v>
      </c>
      <c r="N162" s="38"/>
    </row>
    <row r="163" spans="2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>MAX(D163:I163)</f>
        <v>0</v>
      </c>
      <c r="N163" s="38"/>
    </row>
    <row r="164" spans="2:14" ht="14.25">
      <c r="B164" s="58" t="s">
        <v>10</v>
      </c>
      <c r="N164" s="38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E5XZNNe31C0Z0kdUB1b3INSlz3Y0D5E+Qu9B9j2laMA0S30wCPY9St8+Nufq6yzxjeTQIRoOPG4XPDd3BBIYJA==" saltValue="hGRU1BsfmgDjt7Gdtv92Zg==" spinCount="100000" sheet="1" objects="1" scenarios="1"/>
  <mergeCells count="5">
    <mergeCell ref="N3:O4"/>
    <mergeCell ref="A2:O2"/>
    <mergeCell ref="A1:B1"/>
    <mergeCell ref="C1:D1"/>
    <mergeCell ref="E1:O1"/>
  </mergeCells>
  <conditionalFormatting sqref="C1:C1048576">
    <cfRule type="cellIs" dxfId="41" priority="1" operator="between">
      <formula>2009</formula>
      <formula>2012</formula>
    </cfRule>
  </conditionalFormatting>
  <conditionalFormatting sqref="D12:I14 D20:I22 D28:I30 D36:I38 D44:I46 D52:I54 D60:I62 D68:I70">
    <cfRule type="cellIs" dxfId="40" priority="14" operator="between">
      <formula>2002</formula>
      <formula>2007</formula>
    </cfRule>
  </conditionalFormatting>
  <conditionalFormatting sqref="D76:I78">
    <cfRule type="cellIs" dxfId="39" priority="13" operator="between">
      <formula>2002</formula>
      <formula>2007</formula>
    </cfRule>
  </conditionalFormatting>
  <conditionalFormatting sqref="D84:I86">
    <cfRule type="cellIs" dxfId="38" priority="12" operator="between">
      <formula>2002</formula>
      <formula>2007</formula>
    </cfRule>
  </conditionalFormatting>
  <conditionalFormatting sqref="D92:I94">
    <cfRule type="cellIs" dxfId="37" priority="11" operator="between">
      <formula>2002</formula>
      <formula>2007</formula>
    </cfRule>
  </conditionalFormatting>
  <conditionalFormatting sqref="D100:I102">
    <cfRule type="cellIs" dxfId="36" priority="10" operator="between">
      <formula>2002</formula>
      <formula>2007</formula>
    </cfRule>
  </conditionalFormatting>
  <conditionalFormatting sqref="D108:I110">
    <cfRule type="cellIs" dxfId="35" priority="9" operator="between">
      <formula>2002</formula>
      <formula>2007</formula>
    </cfRule>
  </conditionalFormatting>
  <conditionalFormatting sqref="D116:I118">
    <cfRule type="cellIs" dxfId="34" priority="8" operator="between">
      <formula>2002</formula>
      <formula>2007</formula>
    </cfRule>
  </conditionalFormatting>
  <conditionalFormatting sqref="D124:I126">
    <cfRule type="cellIs" dxfId="33" priority="7" operator="between">
      <formula>2002</formula>
      <formula>2007</formula>
    </cfRule>
  </conditionalFormatting>
  <conditionalFormatting sqref="D132:I134">
    <cfRule type="cellIs" dxfId="32" priority="6" operator="between">
      <formula>2002</formula>
      <formula>2007</formula>
    </cfRule>
  </conditionalFormatting>
  <conditionalFormatting sqref="D140:I142">
    <cfRule type="cellIs" dxfId="31" priority="5" operator="between">
      <formula>2002</formula>
      <formula>2007</formula>
    </cfRule>
  </conditionalFormatting>
  <conditionalFormatting sqref="D148:I150">
    <cfRule type="cellIs" dxfId="30" priority="4" operator="between">
      <formula>2002</formula>
      <formula>2007</formula>
    </cfRule>
  </conditionalFormatting>
  <conditionalFormatting sqref="D156:I158">
    <cfRule type="cellIs" dxfId="29" priority="3" operator="between">
      <formula>2002</formula>
      <formula>2007</formula>
    </cfRule>
  </conditionalFormatting>
  <conditionalFormatting sqref="D164:I248">
    <cfRule type="cellIs" dxfId="28" priority="2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0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97D22EB-48C5-4D6E-8F0D-A4F77F76DF69}">
          <x14:formula1>
            <xm:f>'lány távol sorrend'!$H$3:$H$7</xm:f>
          </x14:formula1>
          <xm:sqref>E1:O1</xm:sqref>
        </x14:dataValidation>
        <x14:dataValidation type="list" allowBlank="1" showInputMessage="1" showErrorMessage="1" xr:uid="{DED3D637-3519-4C50-9684-0745B1B6764A}">
          <x14:formula1>
            <xm:f>'lány távol sorrend'!$J$3:$J$4</xm:f>
          </x14:formula1>
          <xm:sqref>A1:B1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Normal="100" workbookViewId="0">
      <selection activeCell="D27" sqref="D27"/>
    </sheetView>
  </sheetViews>
  <sheetFormatPr defaultColWidth="8.85546875" defaultRowHeight="12.75"/>
  <cols>
    <col min="1" max="1" width="8" style="115" customWidth="1"/>
    <col min="2" max="2" width="18.85546875" style="115" customWidth="1"/>
    <col min="3" max="3" width="81.85546875" style="115" customWidth="1"/>
    <col min="4" max="4" width="10.140625" style="115" customWidth="1"/>
    <col min="5" max="7" width="8.85546875" style="115"/>
    <col min="8" max="8" width="21" style="115" hidden="1" customWidth="1"/>
    <col min="9" max="10" width="9.140625" style="115" hidden="1" customWidth="1"/>
    <col min="11" max="11" width="9.140625" style="115" customWidth="1"/>
    <col min="12" max="16384" width="8.85546875" style="115"/>
  </cols>
  <sheetData>
    <row r="1" spans="1:10" ht="31.5" customHeight="1">
      <c r="A1" s="65" t="str">
        <f>'34kcs lány távol'!A1:M1</f>
        <v>Lány</v>
      </c>
      <c r="B1" s="66" t="str">
        <f>'34kcs lány távol'!C1</f>
        <v>III-IV.</v>
      </c>
      <c r="C1" s="139" t="str">
        <f>'34kcs lány távol'!E1</f>
        <v>Távolugrás</v>
      </c>
      <c r="D1" s="140"/>
    </row>
    <row r="2" spans="1:10" ht="18" customHeight="1">
      <c r="A2" s="61"/>
      <c r="B2" s="61" t="s">
        <v>14</v>
      </c>
      <c r="C2" s="61" t="s">
        <v>15</v>
      </c>
      <c r="D2" s="61" t="s">
        <v>16</v>
      </c>
      <c r="H2" s="115" t="s">
        <v>41</v>
      </c>
      <c r="J2" s="115" t="s">
        <v>37</v>
      </c>
    </row>
    <row r="3" spans="1:10">
      <c r="A3" s="116" t="s">
        <v>0</v>
      </c>
      <c r="B3" s="117" t="str">
        <f>'34kcs lány távol'!C6</f>
        <v>Bonyhád</v>
      </c>
      <c r="C3" s="118" t="str">
        <f>'34kcs lány távol'!B6</f>
        <v>Bonyhádi Általános Iskola, Gimnázium és Alapfokú Művészeti Iskola</v>
      </c>
      <c r="D3" s="112">
        <f>'34kcs lány távol'!L6</f>
        <v>4.2</v>
      </c>
      <c r="H3" s="115" t="s">
        <v>43</v>
      </c>
      <c r="J3" s="115" t="s">
        <v>38</v>
      </c>
    </row>
    <row r="4" spans="1:10">
      <c r="A4" s="116" t="s">
        <v>1</v>
      </c>
      <c r="B4" s="117" t="str">
        <f>'34kcs lány távol'!C38</f>
        <v>Szekszárd</v>
      </c>
      <c r="C4" s="118" t="str">
        <f>'34kcs lány távol'!B38</f>
        <v>PTE Illyés Gyula Gyakorló Általános Iskola, Alapfokú Művészeti Iskola és Gyakorlóóvoda</v>
      </c>
      <c r="D4" s="112">
        <f>'34kcs lány távol'!L38</f>
        <v>4.1549999999999994</v>
      </c>
      <c r="H4" s="115" t="s">
        <v>42</v>
      </c>
      <c r="J4" s="115" t="s">
        <v>39</v>
      </c>
    </row>
    <row r="5" spans="1:10">
      <c r="A5" s="116" t="s">
        <v>2</v>
      </c>
      <c r="B5" s="117" t="str">
        <f>'34kcs lány távol'!C30</f>
        <v>Dombóvár</v>
      </c>
      <c r="C5" s="118" t="str">
        <f>'34kcs lány távol'!B30</f>
        <v>Szent Orsolya Bencés Általános Iskola, Alapfokú Művészeti Iskola és Kollégium</v>
      </c>
      <c r="D5" s="112">
        <f>'34kcs lány távol'!L30</f>
        <v>4.1475</v>
      </c>
      <c r="H5" s="115" t="s">
        <v>46</v>
      </c>
    </row>
    <row r="6" spans="1:10" ht="25.5">
      <c r="A6" s="116" t="s">
        <v>3</v>
      </c>
      <c r="B6" s="117" t="str">
        <f>'34kcs lány távol'!C14</f>
        <v>Bonyhád</v>
      </c>
      <c r="C6" s="118" t="str">
        <f>'34kcs lány távol'!B14</f>
        <v>Bonyhádi Petőfi Sándor Evangélikus Gimnázium, Kollégium, Általános Iskola és Alapfokú Művészeti Iskola</v>
      </c>
      <c r="D6" s="112">
        <f>'34kcs lány távol'!L14</f>
        <v>3.92</v>
      </c>
      <c r="H6" s="115" t="s">
        <v>47</v>
      </c>
    </row>
    <row r="7" spans="1:10">
      <c r="A7" s="116" t="s">
        <v>4</v>
      </c>
      <c r="B7" s="117" t="str">
        <f>'34kcs lány távol'!C54</f>
        <v>Szekszárd</v>
      </c>
      <c r="C7" s="118" t="str">
        <f>'34kcs lány távol'!B54</f>
        <v>Szekszárdi Dienes Valéria Általános Iskola</v>
      </c>
      <c r="D7" s="112">
        <f>'34kcs lány távol'!L54</f>
        <v>3.8099999999999996</v>
      </c>
      <c r="H7" s="115" t="s">
        <v>44</v>
      </c>
    </row>
    <row r="8" spans="1:10">
      <c r="A8" s="116" t="s">
        <v>5</v>
      </c>
      <c r="B8" s="117" t="str">
        <f>'34kcs lány távol'!C46</f>
        <v>Szekszárd</v>
      </c>
      <c r="C8" s="118" t="str">
        <f>'34kcs lány távol'!B46</f>
        <v>Szekszárdi Babits Mihály Általános Iskola</v>
      </c>
      <c r="D8" s="112">
        <f>'34kcs lány távol'!L46</f>
        <v>3.75</v>
      </c>
    </row>
    <row r="9" spans="1:10">
      <c r="A9" s="116" t="s">
        <v>6</v>
      </c>
      <c r="B9" s="117" t="str">
        <f>'34kcs lány távol'!C62</f>
        <v>Tolna</v>
      </c>
      <c r="C9" s="118" t="str">
        <f>'34kcs lány távol'!B62</f>
        <v xml:space="preserve">Tolnai Szent István Katolikus Gimnázium </v>
      </c>
      <c r="D9" s="112">
        <f>'34kcs lány távol'!L62</f>
        <v>3.36</v>
      </c>
    </row>
    <row r="10" spans="1:10">
      <c r="A10" s="116" t="s">
        <v>7</v>
      </c>
      <c r="B10" s="117" t="str">
        <f>'34kcs lány távol'!C70</f>
        <v>Szekszárd</v>
      </c>
      <c r="C10" s="118" t="str">
        <f>'34kcs lány távol'!B70</f>
        <v>Szent József Katolikus Általános Iskola és Óvoda - Katholische Grundschule</v>
      </c>
      <c r="D10" s="112">
        <f>'34kcs lány távol'!L70</f>
        <v>3.2625000000000002</v>
      </c>
    </row>
    <row r="11" spans="1:10">
      <c r="A11" s="116" t="s">
        <v>17</v>
      </c>
      <c r="B11" s="117" t="str">
        <f>'34kcs lány távol'!C22</f>
        <v>Őcsény</v>
      </c>
      <c r="C11" s="118" t="str">
        <f>'34kcs lány távol'!B22</f>
        <v>Őcsényi Perczel Mór Általános Iskola</v>
      </c>
      <c r="D11" s="61">
        <f>'34kcs lány távol'!L22</f>
        <v>0</v>
      </c>
    </row>
    <row r="12" spans="1:10">
      <c r="A12" s="116" t="s">
        <v>18</v>
      </c>
      <c r="B12" s="117">
        <f>'34kcs lány távol'!C78</f>
        <v>0</v>
      </c>
      <c r="C12" s="118">
        <f>'34kcs lány távol'!B78</f>
        <v>0</v>
      </c>
      <c r="D12" s="61">
        <f>'34kcs lány távol'!L78</f>
        <v>0</v>
      </c>
    </row>
    <row r="13" spans="1:10">
      <c r="A13" s="116" t="s">
        <v>19</v>
      </c>
      <c r="B13" s="117">
        <f>'34kcs lány távol'!C86</f>
        <v>0</v>
      </c>
      <c r="C13" s="118">
        <f>'34kcs lány távol'!B86</f>
        <v>0</v>
      </c>
      <c r="D13" s="61">
        <f>'34kcs lány távol'!L86</f>
        <v>0</v>
      </c>
    </row>
    <row r="14" spans="1:10">
      <c r="A14" s="116" t="s">
        <v>20</v>
      </c>
      <c r="B14" s="117">
        <f>'34kcs lány távol'!C94</f>
        <v>0</v>
      </c>
      <c r="C14" s="118">
        <f>'34kcs lány távol'!B94</f>
        <v>0</v>
      </c>
      <c r="D14" s="61">
        <f>'34kcs lány távol'!L94</f>
        <v>0</v>
      </c>
    </row>
    <row r="15" spans="1:10">
      <c r="A15" s="116" t="s">
        <v>21</v>
      </c>
      <c r="B15" s="117">
        <f>'34kcs lány távol'!C102</f>
        <v>0</v>
      </c>
      <c r="C15" s="118">
        <f>'34kcs lány távol'!B102</f>
        <v>0</v>
      </c>
      <c r="D15" s="61">
        <f>'34kcs lány távol'!L102</f>
        <v>0</v>
      </c>
    </row>
    <row r="16" spans="1:10">
      <c r="A16" s="116" t="s">
        <v>22</v>
      </c>
      <c r="B16" s="117">
        <f>'34kcs lány távol'!C110</f>
        <v>0</v>
      </c>
      <c r="C16" s="118">
        <f>'34kcs lány távol'!B110</f>
        <v>0</v>
      </c>
      <c r="D16" s="61">
        <f>'34kcs lány távol'!L110</f>
        <v>0</v>
      </c>
    </row>
    <row r="17" spans="1:4">
      <c r="A17" s="116" t="s">
        <v>23</v>
      </c>
      <c r="B17" s="117">
        <f>'34kcs lány távol'!C118</f>
        <v>0</v>
      </c>
      <c r="C17" s="118">
        <v>0</v>
      </c>
      <c r="D17" s="61">
        <f>'34kcs lány távol'!L118</f>
        <v>0</v>
      </c>
    </row>
    <row r="18" spans="1:4">
      <c r="A18" s="116" t="s">
        <v>29</v>
      </c>
      <c r="B18" s="117">
        <f>'34kcs lány távol'!C126</f>
        <v>0</v>
      </c>
      <c r="C18" s="118">
        <f>'34kcs lány távol'!B126</f>
        <v>0</v>
      </c>
      <c r="D18" s="61">
        <f>'34kcs lány távol'!L126</f>
        <v>0</v>
      </c>
    </row>
    <row r="19" spans="1:4">
      <c r="A19" s="116" t="s">
        <v>30</v>
      </c>
      <c r="B19" s="117">
        <f>'34kcs lány távol'!C134</f>
        <v>0</v>
      </c>
      <c r="C19" s="118">
        <f>'34kcs lány távol'!B134</f>
        <v>0</v>
      </c>
      <c r="D19" s="61">
        <f>'34kcs lány távol'!L134</f>
        <v>0</v>
      </c>
    </row>
    <row r="20" spans="1:4">
      <c r="A20" s="116" t="s">
        <v>31</v>
      </c>
      <c r="B20" s="117">
        <f>'34kcs lány távol'!C142</f>
        <v>0</v>
      </c>
      <c r="C20" s="118">
        <f>'34kcs lány távol'!B142</f>
        <v>0</v>
      </c>
      <c r="D20" s="61">
        <f>'34kcs lány távol'!L142</f>
        <v>0</v>
      </c>
    </row>
    <row r="21" spans="1:4">
      <c r="A21" s="116" t="s">
        <v>32</v>
      </c>
      <c r="B21" s="117">
        <f>'34kcs lány távol'!C150</f>
        <v>0</v>
      </c>
      <c r="C21" s="118">
        <f>'34kcs lány távol'!B150</f>
        <v>0</v>
      </c>
      <c r="D21" s="61">
        <f>'34kcs lány távol'!L150</f>
        <v>0</v>
      </c>
    </row>
    <row r="22" spans="1:4">
      <c r="A22" s="116" t="s">
        <v>33</v>
      </c>
      <c r="B22" s="117">
        <f>'34kcs lány távol'!C158</f>
        <v>0</v>
      </c>
      <c r="C22" s="118">
        <f>'34kcs lány távol'!B158</f>
        <v>0</v>
      </c>
      <c r="D22" s="61">
        <f>'34kcs lány távol'!L158</f>
        <v>0</v>
      </c>
    </row>
    <row r="24" spans="1:4" ht="15">
      <c r="B24" s="119" t="str">
        <f>[6]Fedlap!A22</f>
        <v>Szekszárd</v>
      </c>
      <c r="C24" s="120">
        <f>[6]Fedlap!A25</f>
        <v>45188</v>
      </c>
    </row>
    <row r="26" spans="1:4">
      <c r="D26" s="115" t="s">
        <v>52</v>
      </c>
    </row>
    <row r="27" spans="1:4">
      <c r="A27" s="121" t="s">
        <v>50</v>
      </c>
    </row>
    <row r="30" spans="1:4">
      <c r="A30" s="115" t="s">
        <v>25</v>
      </c>
    </row>
    <row r="31" spans="1:4">
      <c r="A31" s="115" t="s">
        <v>26</v>
      </c>
    </row>
  </sheetData>
  <mergeCells count="1">
    <mergeCell ref="C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S248"/>
  <sheetViews>
    <sheetView zoomScaleNormal="100" zoomScalePageLayoutView="85" workbookViewId="0">
      <selection activeCell="E52" sqref="E52"/>
    </sheetView>
  </sheetViews>
  <sheetFormatPr defaultColWidth="9.140625" defaultRowHeight="12.75"/>
  <cols>
    <col min="1" max="1" width="3.42578125" style="25" customWidth="1"/>
    <col min="2" max="2" width="69.5703125" style="55" customWidth="1"/>
    <col min="3" max="3" width="18.57031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3.75" customHeight="1">
      <c r="A1" s="133" t="s">
        <v>39</v>
      </c>
      <c r="B1" s="133"/>
      <c r="C1" s="133" t="s">
        <v>40</v>
      </c>
      <c r="D1" s="133"/>
      <c r="E1" s="133" t="s">
        <v>44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.75" customHeight="1" thickBot="1">
      <c r="A2" s="134" t="s">
        <v>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35" t="s">
        <v>13</v>
      </c>
      <c r="O3" s="136"/>
    </row>
    <row r="4" spans="1:15" ht="13.5" thickBot="1">
      <c r="B4" s="67" t="s">
        <v>48</v>
      </c>
      <c r="N4" s="137"/>
      <c r="O4" s="138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  <c r="N5" s="68"/>
      <c r="O5" s="68"/>
    </row>
    <row r="6" spans="1:15" s="34" customFormat="1" ht="15.75" thickBot="1">
      <c r="A6" s="33" t="s">
        <v>0</v>
      </c>
      <c r="B6" s="57" t="s">
        <v>100</v>
      </c>
      <c r="C6" s="18" t="s">
        <v>56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32.404999999999994</v>
      </c>
      <c r="M6" s="75"/>
      <c r="N6" s="76">
        <f>RANK(L6,'lány kislabda sorrend'!$D$3:$D$22)</f>
        <v>3</v>
      </c>
      <c r="O6" s="77" t="s">
        <v>24</v>
      </c>
    </row>
    <row r="7" spans="1:15" ht="15">
      <c r="B7" s="55" t="s">
        <v>192</v>
      </c>
      <c r="C7" s="69">
        <v>2011</v>
      </c>
      <c r="D7" s="35">
        <v>28.72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26">
        <f>MAX(D7:I7)</f>
        <v>28.72</v>
      </c>
      <c r="L7" s="78"/>
      <c r="M7" s="75"/>
      <c r="N7" s="79"/>
      <c r="O7" s="80"/>
    </row>
    <row r="8" spans="1:15" ht="15">
      <c r="B8" s="55" t="s">
        <v>160</v>
      </c>
      <c r="C8" s="69">
        <v>2010</v>
      </c>
      <c r="D8" s="35">
        <v>31.94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26">
        <f t="shared" ref="J8:J71" si="0">MAX(D8:I8)</f>
        <v>31.94</v>
      </c>
      <c r="L8" s="78"/>
      <c r="M8" s="75"/>
      <c r="N8" s="79"/>
      <c r="O8" s="80"/>
    </row>
    <row r="9" spans="1:15" ht="15">
      <c r="B9" s="55" t="s">
        <v>224</v>
      </c>
      <c r="C9" s="69">
        <v>2012</v>
      </c>
      <c r="D9" s="35">
        <v>28.52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26">
        <f t="shared" si="0"/>
        <v>28.52</v>
      </c>
      <c r="L9" s="78"/>
      <c r="M9" s="75"/>
      <c r="N9" s="79"/>
      <c r="O9" s="80"/>
    </row>
    <row r="10" spans="1:15" ht="15">
      <c r="B10" s="55" t="s">
        <v>162</v>
      </c>
      <c r="C10" s="69">
        <v>2009</v>
      </c>
      <c r="D10" s="35">
        <v>37.65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26">
        <f t="shared" si="0"/>
        <v>37.65</v>
      </c>
      <c r="L10" s="78"/>
      <c r="M10" s="75"/>
      <c r="N10" s="79"/>
      <c r="O10" s="80"/>
    </row>
    <row r="11" spans="1:15" ht="15">
      <c r="B11" s="55" t="s">
        <v>193</v>
      </c>
      <c r="C11" s="69">
        <v>2011</v>
      </c>
      <c r="D11" s="35">
        <v>31.31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26">
        <f t="shared" si="0"/>
        <v>31.31</v>
      </c>
      <c r="L11" s="78"/>
      <c r="M11" s="75"/>
      <c r="N11" s="79"/>
      <c r="O11" s="80"/>
    </row>
    <row r="12" spans="1:15" ht="15">
      <c r="B12" s="58" t="s">
        <v>53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7" t="s">
        <v>115</v>
      </c>
      <c r="C14" s="18" t="s">
        <v>55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38.862499999999997</v>
      </c>
      <c r="M14" s="75"/>
      <c r="N14" s="76">
        <f>RANK(L14,'lány kislabda sorrend'!$D$3:$D$22)</f>
        <v>1</v>
      </c>
      <c r="O14" s="77" t="s">
        <v>24</v>
      </c>
    </row>
    <row r="15" spans="1:15" ht="15">
      <c r="B15" s="59" t="s">
        <v>225</v>
      </c>
      <c r="C15" s="70">
        <v>2012</v>
      </c>
      <c r="D15" s="35">
        <v>35.53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26">
        <f t="shared" si="0"/>
        <v>35.53</v>
      </c>
      <c r="L15" s="78"/>
      <c r="M15" s="75"/>
      <c r="N15" s="79"/>
      <c r="O15" s="80"/>
    </row>
    <row r="16" spans="1:15" ht="15">
      <c r="B16" s="59" t="s">
        <v>226</v>
      </c>
      <c r="C16" s="70">
        <v>2011</v>
      </c>
      <c r="D16" s="35">
        <v>37.130000000000003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26">
        <f t="shared" si="0"/>
        <v>37.130000000000003</v>
      </c>
      <c r="L16" s="78"/>
      <c r="M16" s="75"/>
      <c r="N16" s="79"/>
      <c r="O16" s="80"/>
    </row>
    <row r="17" spans="1:19" ht="15">
      <c r="B17" s="59" t="s">
        <v>227</v>
      </c>
      <c r="C17" s="70">
        <v>2012</v>
      </c>
      <c r="D17" s="35">
        <v>24.32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26">
        <f t="shared" si="0"/>
        <v>24.32</v>
      </c>
      <c r="L17" s="78"/>
      <c r="M17" s="75"/>
      <c r="N17" s="79"/>
      <c r="O17" s="80"/>
    </row>
    <row r="18" spans="1:19" ht="15">
      <c r="B18" s="59" t="s">
        <v>228</v>
      </c>
      <c r="C18" s="70">
        <v>2012</v>
      </c>
      <c r="D18" s="35">
        <v>35.75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26">
        <f t="shared" si="0"/>
        <v>35.75</v>
      </c>
      <c r="L18" s="78"/>
      <c r="M18" s="75"/>
      <c r="N18" s="79"/>
      <c r="O18" s="80"/>
    </row>
    <row r="19" spans="1:19" ht="15">
      <c r="B19" s="59" t="s">
        <v>198</v>
      </c>
      <c r="C19" s="70">
        <v>2009</v>
      </c>
      <c r="D19" s="35">
        <v>47.04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26">
        <f t="shared" si="0"/>
        <v>47.04</v>
      </c>
      <c r="L19" s="78"/>
      <c r="M19" s="75"/>
      <c r="N19" s="79"/>
      <c r="O19" s="80"/>
    </row>
    <row r="20" spans="1:19" ht="15">
      <c r="B20" s="58" t="s">
        <v>121</v>
      </c>
      <c r="L20" s="78"/>
      <c r="M20" s="75"/>
      <c r="N20" s="79"/>
      <c r="O20" s="80"/>
    </row>
    <row r="21" spans="1:19" ht="15.75" thickBot="1">
      <c r="B21" s="58"/>
      <c r="L21" s="78"/>
      <c r="M21" s="75"/>
      <c r="N21" s="79"/>
      <c r="O21" s="80"/>
    </row>
    <row r="22" spans="1:19" s="34" customFormat="1" ht="26.25" thickBot="1">
      <c r="A22" s="33" t="s">
        <v>2</v>
      </c>
      <c r="B22" s="60" t="s">
        <v>103</v>
      </c>
      <c r="C22" s="18" t="s">
        <v>55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29.022500000000001</v>
      </c>
      <c r="M22" s="75"/>
      <c r="N22" s="76">
        <f>RANK(L22,'lány kislabda sorrend'!$D$3:$D$22)</f>
        <v>4</v>
      </c>
      <c r="O22" s="81" t="s">
        <v>24</v>
      </c>
    </row>
    <row r="23" spans="1:19" ht="15">
      <c r="B23" s="55" t="s">
        <v>221</v>
      </c>
      <c r="C23" s="71">
        <v>2011</v>
      </c>
      <c r="D23" s="35">
        <v>30.59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26">
        <f t="shared" si="0"/>
        <v>30.59</v>
      </c>
      <c r="L23" s="78"/>
      <c r="M23" s="75"/>
      <c r="N23" s="79"/>
      <c r="O23" s="80"/>
    </row>
    <row r="24" spans="1:19" ht="15">
      <c r="B24" s="55" t="s">
        <v>229</v>
      </c>
      <c r="C24" s="71">
        <v>2010</v>
      </c>
      <c r="D24" s="35">
        <v>32.4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26">
        <f t="shared" si="0"/>
        <v>32.4</v>
      </c>
      <c r="L24" s="78"/>
      <c r="M24" s="75"/>
      <c r="N24" s="79"/>
      <c r="O24" s="80"/>
    </row>
    <row r="25" spans="1:19" ht="15">
      <c r="B25" s="55" t="s">
        <v>230</v>
      </c>
      <c r="C25" s="71">
        <v>2010</v>
      </c>
      <c r="D25" s="35">
        <v>22.38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26">
        <f t="shared" si="0"/>
        <v>22.38</v>
      </c>
      <c r="L25" s="78"/>
      <c r="M25" s="75"/>
      <c r="N25" s="79"/>
      <c r="O25" s="80"/>
    </row>
    <row r="26" spans="1:19" ht="15">
      <c r="B26" s="55" t="s">
        <v>231</v>
      </c>
      <c r="C26" s="71">
        <v>2010</v>
      </c>
      <c r="D26" s="35">
        <v>20.66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26">
        <f t="shared" si="0"/>
        <v>20.66</v>
      </c>
      <c r="L26" s="78"/>
      <c r="M26" s="75"/>
      <c r="N26" s="79"/>
      <c r="O26" s="80"/>
    </row>
    <row r="27" spans="1:19" ht="15">
      <c r="B27" s="55" t="s">
        <v>223</v>
      </c>
      <c r="C27" s="71">
        <v>2012</v>
      </c>
      <c r="D27" s="35">
        <v>30.72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30.72</v>
      </c>
      <c r="L27" s="78"/>
      <c r="M27" s="75"/>
      <c r="N27" s="79"/>
      <c r="O27" s="80"/>
    </row>
    <row r="28" spans="1:19" ht="15">
      <c r="B28" s="58" t="s">
        <v>95</v>
      </c>
      <c r="L28" s="78"/>
      <c r="M28" s="75"/>
      <c r="N28" s="79"/>
      <c r="O28" s="80"/>
    </row>
    <row r="29" spans="1:19" ht="15.75" thickBot="1">
      <c r="B29" s="58"/>
      <c r="L29" s="78"/>
      <c r="M29" s="75"/>
      <c r="N29" s="79"/>
      <c r="O29" s="80"/>
    </row>
    <row r="30" spans="1:19" s="34" customFormat="1" ht="15.75" thickBot="1">
      <c r="A30" s="33" t="s">
        <v>3</v>
      </c>
      <c r="B30" s="60" t="s">
        <v>102</v>
      </c>
      <c r="C30" s="18" t="s">
        <v>55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34.094999999999999</v>
      </c>
      <c r="M30" s="75"/>
      <c r="N30" s="76">
        <f>RANK(L30,'lány kislabda sorrend'!$D$3:$D$22)</f>
        <v>2</v>
      </c>
      <c r="O30" s="81" t="s">
        <v>24</v>
      </c>
      <c r="S30" s="36"/>
    </row>
    <row r="31" spans="1:19" ht="15">
      <c r="B31" s="55" t="s">
        <v>232</v>
      </c>
      <c r="C31" s="71">
        <v>2010</v>
      </c>
      <c r="D31" s="35">
        <v>29.09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26">
        <f t="shared" si="0"/>
        <v>29.09</v>
      </c>
      <c r="L31" s="78"/>
      <c r="M31" s="75"/>
      <c r="N31" s="79"/>
      <c r="O31" s="80"/>
    </row>
    <row r="32" spans="1:19" ht="15">
      <c r="B32" s="55" t="s">
        <v>188</v>
      </c>
      <c r="C32" s="71">
        <v>2009</v>
      </c>
      <c r="D32" s="35">
        <v>35.46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26">
        <f t="shared" si="0"/>
        <v>35.46</v>
      </c>
      <c r="L32" s="78"/>
      <c r="M32" s="75"/>
      <c r="N32" s="79"/>
      <c r="O32" s="80"/>
    </row>
    <row r="33" spans="1:15" ht="15">
      <c r="B33" s="55" t="s">
        <v>186</v>
      </c>
      <c r="C33" s="71">
        <v>2009</v>
      </c>
      <c r="D33" s="35">
        <v>32.229999999999997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6">
        <f t="shared" si="0"/>
        <v>32.229999999999997</v>
      </c>
      <c r="L33" s="78"/>
      <c r="M33" s="75"/>
      <c r="N33" s="79"/>
      <c r="O33" s="80"/>
    </row>
    <row r="34" spans="1:15" ht="15">
      <c r="B34" s="55" t="s">
        <v>209</v>
      </c>
      <c r="C34" s="71">
        <v>2009</v>
      </c>
      <c r="D34" s="35">
        <v>34.9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26">
        <f t="shared" si="0"/>
        <v>34.9</v>
      </c>
      <c r="L34" s="78"/>
      <c r="M34" s="75"/>
      <c r="N34" s="79"/>
      <c r="O34" s="80"/>
    </row>
    <row r="35" spans="1:15" ht="15">
      <c r="B35" s="55" t="s">
        <v>233</v>
      </c>
      <c r="C35" s="71">
        <v>2010</v>
      </c>
      <c r="D35" s="35">
        <v>33.79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26">
        <f t="shared" si="0"/>
        <v>33.79</v>
      </c>
      <c r="L35" s="78"/>
      <c r="M35" s="75"/>
      <c r="N35" s="79"/>
      <c r="O35" s="80"/>
    </row>
    <row r="36" spans="1:15" ht="15">
      <c r="B36" s="58" t="s">
        <v>76</v>
      </c>
      <c r="L36" s="78"/>
      <c r="M36" s="75"/>
      <c r="N36" s="79"/>
      <c r="O36" s="80"/>
    </row>
    <row r="37" spans="1:15" ht="15.75" thickBot="1">
      <c r="B37" s="58"/>
      <c r="L37" s="78"/>
      <c r="M37" s="75"/>
      <c r="N37" s="79"/>
      <c r="O37" s="80"/>
    </row>
    <row r="38" spans="1:15" s="34" customFormat="1" ht="15.75" thickBot="1">
      <c r="A38" s="33" t="s">
        <v>4</v>
      </c>
      <c r="B38" s="60" t="s">
        <v>234</v>
      </c>
      <c r="C38" s="18" t="s">
        <v>55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23.697500000000002</v>
      </c>
      <c r="M38" s="75"/>
      <c r="N38" s="76">
        <f>RANK(L38,'lány kislabda sorrend'!$D$3:$D$22)</f>
        <v>5</v>
      </c>
      <c r="O38" s="81" t="s">
        <v>24</v>
      </c>
    </row>
    <row r="39" spans="1:15" ht="15">
      <c r="B39" s="55" t="s">
        <v>235</v>
      </c>
      <c r="C39" s="71">
        <v>2009</v>
      </c>
      <c r="D39" s="35">
        <v>23.94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26">
        <f t="shared" si="0"/>
        <v>23.94</v>
      </c>
      <c r="L39" s="78"/>
      <c r="M39" s="75"/>
      <c r="N39" s="79"/>
      <c r="O39" s="80"/>
    </row>
    <row r="40" spans="1:15" ht="15">
      <c r="B40" s="55" t="s">
        <v>182</v>
      </c>
      <c r="C40" s="71">
        <v>2009</v>
      </c>
      <c r="D40" s="35">
        <v>21.7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21.7</v>
      </c>
      <c r="L40" s="78"/>
      <c r="M40" s="75"/>
      <c r="N40" s="79"/>
      <c r="O40" s="80"/>
    </row>
    <row r="41" spans="1:15" ht="15">
      <c r="B41" s="55" t="s">
        <v>175</v>
      </c>
      <c r="C41" s="71">
        <v>2009</v>
      </c>
      <c r="D41" s="35">
        <v>26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26">
        <f t="shared" si="0"/>
        <v>26</v>
      </c>
      <c r="L41" s="78"/>
      <c r="M41" s="75"/>
      <c r="N41" s="79"/>
      <c r="O41" s="80"/>
    </row>
    <row r="42" spans="1:15" ht="15">
      <c r="B42" s="55" t="s">
        <v>236</v>
      </c>
      <c r="C42" s="71">
        <v>2011</v>
      </c>
      <c r="D42" s="35">
        <v>20.05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26">
        <f t="shared" si="0"/>
        <v>20.05</v>
      </c>
      <c r="L42" s="78"/>
      <c r="M42" s="75"/>
      <c r="N42" s="79"/>
      <c r="O42" s="80"/>
    </row>
    <row r="43" spans="1:15" ht="15">
      <c r="B43" s="55" t="s">
        <v>180</v>
      </c>
      <c r="C43" s="71">
        <v>2010</v>
      </c>
      <c r="D43" s="35">
        <v>23.15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26">
        <f t="shared" si="0"/>
        <v>23.15</v>
      </c>
      <c r="L43" s="78"/>
      <c r="M43" s="75"/>
      <c r="N43" s="79"/>
      <c r="O43" s="80"/>
    </row>
    <row r="44" spans="1:15" ht="15">
      <c r="B44" s="58"/>
      <c r="L44" s="78"/>
      <c r="M44" s="75"/>
      <c r="N44" s="79"/>
      <c r="O44" s="80"/>
    </row>
    <row r="45" spans="1:15" ht="15.75" thickBot="1">
      <c r="B45" s="58"/>
      <c r="L45" s="78"/>
      <c r="M45" s="75"/>
      <c r="N45" s="79"/>
      <c r="O45" s="80"/>
    </row>
    <row r="46" spans="1:15" s="34" customFormat="1" ht="15.75" thickBot="1">
      <c r="A46" s="33" t="s">
        <v>5</v>
      </c>
      <c r="B46" s="60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RANK(L46,'lány kislabda sorrend'!$D$3:$D$22)</f>
        <v>6</v>
      </c>
      <c r="O46" s="81" t="s">
        <v>24</v>
      </c>
    </row>
    <row r="47" spans="1:15" ht="15">
      <c r="C47" s="71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26">
        <f t="shared" si="0"/>
        <v>0</v>
      </c>
      <c r="L47" s="78"/>
      <c r="M47" s="75"/>
      <c r="N47" s="79"/>
      <c r="O47" s="80"/>
    </row>
    <row r="48" spans="1:15" ht="15">
      <c r="C48" s="71"/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26">
        <f t="shared" si="0"/>
        <v>0</v>
      </c>
      <c r="L48" s="78"/>
      <c r="M48" s="75"/>
      <c r="N48" s="79"/>
      <c r="O48" s="80"/>
    </row>
    <row r="49" spans="1:15" ht="15">
      <c r="C49" s="71"/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6">
        <f t="shared" si="0"/>
        <v>0</v>
      </c>
      <c r="L49" s="78"/>
      <c r="M49" s="75"/>
      <c r="N49" s="79"/>
      <c r="O49" s="80"/>
    </row>
    <row r="50" spans="1:15" ht="15">
      <c r="C50" s="71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26">
        <f t="shared" si="0"/>
        <v>0</v>
      </c>
      <c r="L50" s="78"/>
      <c r="M50" s="75"/>
      <c r="N50" s="79"/>
      <c r="O50" s="80"/>
    </row>
    <row r="51" spans="1:15" ht="15">
      <c r="C51" s="71"/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6">
        <f t="shared" si="0"/>
        <v>0</v>
      </c>
      <c r="L51" s="78"/>
      <c r="M51" s="75"/>
      <c r="N51" s="79"/>
      <c r="O51" s="80"/>
    </row>
    <row r="52" spans="1:15" ht="15">
      <c r="B52" s="58" t="s">
        <v>10</v>
      </c>
      <c r="L52" s="78"/>
      <c r="M52" s="75"/>
      <c r="N52" s="79"/>
      <c r="O52" s="80"/>
    </row>
    <row r="53" spans="1:15" ht="15.75" thickBot="1">
      <c r="B53" s="58"/>
      <c r="L53" s="78"/>
      <c r="M53" s="75"/>
      <c r="N53" s="79"/>
      <c r="O53" s="80"/>
    </row>
    <row r="54" spans="1:15" s="34" customFormat="1" ht="15.75" thickBot="1">
      <c r="A54" s="33" t="s">
        <v>6</v>
      </c>
      <c r="B54" s="60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RANK(L54,'lány kislabda sorrend'!$D$3:$D$22)</f>
        <v>6</v>
      </c>
      <c r="O54" s="81" t="s">
        <v>24</v>
      </c>
    </row>
    <row r="55" spans="1:15" ht="15">
      <c r="C55" s="71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0</v>
      </c>
      <c r="L55" s="78"/>
      <c r="M55" s="75"/>
      <c r="N55" s="79"/>
      <c r="O55" s="82"/>
    </row>
    <row r="56" spans="1:15" ht="15">
      <c r="C56" s="71"/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0</v>
      </c>
      <c r="L56" s="78"/>
      <c r="M56" s="75"/>
      <c r="N56" s="79"/>
      <c r="O56" s="80"/>
    </row>
    <row r="57" spans="1:15" ht="15">
      <c r="C57" s="71"/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0</v>
      </c>
      <c r="L57" s="78"/>
      <c r="M57" s="75"/>
      <c r="N57" s="79"/>
      <c r="O57" s="80"/>
    </row>
    <row r="58" spans="1:15" ht="15">
      <c r="C58" s="71"/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0</v>
      </c>
      <c r="L58" s="78"/>
      <c r="M58" s="75"/>
      <c r="N58" s="79"/>
      <c r="O58" s="80"/>
    </row>
    <row r="59" spans="1:15" ht="15">
      <c r="C59" s="7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58" t="s">
        <v>10</v>
      </c>
      <c r="L60" s="78"/>
      <c r="M60" s="75"/>
      <c r="N60" s="79"/>
      <c r="O60" s="80"/>
    </row>
    <row r="61" spans="1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RANK(L62,'lány kislabda sorrend'!$D$3:$D$22)</f>
        <v>6</v>
      </c>
      <c r="O62" s="81" t="s">
        <v>24</v>
      </c>
    </row>
    <row r="63" spans="1:15" ht="15">
      <c r="C63" s="71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71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71"/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71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71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t="shared" si="0"/>
        <v>0</v>
      </c>
      <c r="L67" s="78"/>
      <c r="M67" s="75"/>
      <c r="N67" s="79"/>
      <c r="O67" s="80"/>
    </row>
    <row r="68" spans="1:15" ht="15">
      <c r="B68" s="58" t="s">
        <v>10</v>
      </c>
      <c r="L68" s="78"/>
      <c r="M68" s="75"/>
      <c r="N68" s="79"/>
      <c r="O68" s="80"/>
    </row>
    <row r="69" spans="1:15" ht="15.75" thickBot="1">
      <c r="B69" s="58"/>
      <c r="L69" s="78"/>
      <c r="M69" s="75"/>
      <c r="N69" s="79"/>
      <c r="O69" s="80"/>
    </row>
    <row r="70" spans="1:15" ht="15.75" thickBot="1">
      <c r="A70" s="33" t="s">
        <v>34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RANK(L70,'lány kislabda sorrend'!$D$3:$D$22)</f>
        <v>6</v>
      </c>
      <c r="O70" s="81" t="s">
        <v>24</v>
      </c>
    </row>
    <row r="71" spans="1:15" ht="15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7" customFormat="1" ht="15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RANK(L78,'lány kislabda sorrend'!$D$3:$D$22)</f>
        <v>6</v>
      </c>
      <c r="O78" s="81" t="s">
        <v>24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58" t="s">
        <v>10</v>
      </c>
      <c r="L84" s="78"/>
      <c r="M84" s="75"/>
      <c r="N84" s="79"/>
      <c r="O84" s="80"/>
    </row>
    <row r="85" spans="1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RANK(L86,'lány kislabda sorrend'!$D$3:$D$22)</f>
        <v>6</v>
      </c>
      <c r="O86" s="81" t="s">
        <v>24</v>
      </c>
    </row>
    <row r="87" spans="1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58" t="s">
        <v>10</v>
      </c>
      <c r="L92" s="78"/>
      <c r="M92" s="75"/>
      <c r="N92" s="79"/>
      <c r="O92" s="80"/>
    </row>
    <row r="93" spans="1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RANK(L94,'lány kislabda sorrend'!$D$3:$D$22)</f>
        <v>6</v>
      </c>
      <c r="O94" s="81" t="s">
        <v>24</v>
      </c>
    </row>
    <row r="95" spans="1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58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RANK(L102,'lány kislabda sorrend'!$D$3:$D$22)</f>
        <v>6</v>
      </c>
      <c r="O102" s="81" t="s">
        <v>24</v>
      </c>
    </row>
    <row r="103" spans="1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58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RANK(L110,'lány kislabda sorrend'!$D$3:$D$22)</f>
        <v>6</v>
      </c>
      <c r="O110" s="81" t="s">
        <v>24</v>
      </c>
    </row>
    <row r="111" spans="1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58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RANK(L118,'lány kislabda sorrend'!$D$3:$D$22)</f>
        <v>6</v>
      </c>
      <c r="O118" s="81" t="s">
        <v>24</v>
      </c>
    </row>
    <row r="119" spans="1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58" t="s">
        <v>10</v>
      </c>
      <c r="L124" s="78"/>
      <c r="M124" s="75"/>
      <c r="N124" s="79"/>
      <c r="O124" s="80"/>
    </row>
    <row r="125" spans="1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RANK(L126,'lány kislabda sorrend'!$D$3:$D$22)</f>
        <v>6</v>
      </c>
      <c r="O126" s="81" t="s">
        <v>24</v>
      </c>
    </row>
    <row r="127" spans="1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58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RANK(L134,'lány kislabda sorrend'!$D$3:$D$22)</f>
        <v>6</v>
      </c>
      <c r="O134" s="81" t="s">
        <v>24</v>
      </c>
    </row>
    <row r="135" spans="1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58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RANK(L142,'lány kislabda sorrend'!$D$3:$D$22)</f>
        <v>6</v>
      </c>
      <c r="O142" s="81" t="s">
        <v>24</v>
      </c>
    </row>
    <row r="143" spans="1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58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RANK(L150,'lány kislabda sorrend'!$D$3:$D$22)</f>
        <v>6</v>
      </c>
      <c r="O150" s="81" t="s">
        <v>24</v>
      </c>
    </row>
    <row r="151" spans="1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58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RANK(L158,'lány kislabda sorrend'!$D$3:$D$22)</f>
        <v>6</v>
      </c>
      <c r="O158" s="81" t="s">
        <v>24</v>
      </c>
    </row>
    <row r="159" spans="1:15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3"/>
        <v>0</v>
      </c>
      <c r="N159" s="38"/>
    </row>
    <row r="160" spans="1:15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3"/>
        <v>0</v>
      </c>
      <c r="N160" s="38"/>
    </row>
    <row r="161" spans="2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3"/>
        <v>0</v>
      </c>
      <c r="N161" s="38"/>
    </row>
    <row r="162" spans="2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3"/>
        <v>0</v>
      </c>
      <c r="N162" s="38"/>
    </row>
    <row r="163" spans="2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3"/>
        <v>0</v>
      </c>
      <c r="N163" s="38"/>
    </row>
    <row r="164" spans="2:14" ht="14.25">
      <c r="B164" s="58" t="s">
        <v>10</v>
      </c>
      <c r="N164" s="38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E5XZNNe31C0Z0kdUB1b3INSlz3Y0D5E+Qu9B9j2laMA0S30wCPY9St8+Nufq6yzxjeTQIRoOPG4XPDd3BBIYJA==" saltValue="hGRU1BsfmgDjt7Gdtv92Z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27" priority="1" operator="between">
      <formula>2009</formula>
      <formula>2012</formula>
    </cfRule>
  </conditionalFormatting>
  <conditionalFormatting sqref="D12:I14 D20:I22 D28:I30 D36:I38 D44:I46 D52:I54 D60:I62 D68:I70">
    <cfRule type="cellIs" dxfId="26" priority="14" operator="between">
      <formula>2002</formula>
      <formula>2007</formula>
    </cfRule>
  </conditionalFormatting>
  <conditionalFormatting sqref="D76:I78">
    <cfRule type="cellIs" dxfId="25" priority="13" operator="between">
      <formula>2002</formula>
      <formula>2007</formula>
    </cfRule>
  </conditionalFormatting>
  <conditionalFormatting sqref="D84:I86">
    <cfRule type="cellIs" dxfId="24" priority="12" operator="between">
      <formula>2002</formula>
      <formula>2007</formula>
    </cfRule>
  </conditionalFormatting>
  <conditionalFormatting sqref="D92:I94">
    <cfRule type="cellIs" dxfId="23" priority="11" operator="between">
      <formula>2002</formula>
      <formula>2007</formula>
    </cfRule>
  </conditionalFormatting>
  <conditionalFormatting sqref="D100:I102">
    <cfRule type="cellIs" dxfId="22" priority="10" operator="between">
      <formula>2002</formula>
      <formula>2007</formula>
    </cfRule>
  </conditionalFormatting>
  <conditionalFormatting sqref="D108:I110">
    <cfRule type="cellIs" dxfId="21" priority="9" operator="between">
      <formula>2002</formula>
      <formula>2007</formula>
    </cfRule>
  </conditionalFormatting>
  <conditionalFormatting sqref="D116:I118">
    <cfRule type="cellIs" dxfId="20" priority="8" operator="between">
      <formula>2002</formula>
      <formula>2007</formula>
    </cfRule>
  </conditionalFormatting>
  <conditionalFormatting sqref="D124:I126">
    <cfRule type="cellIs" dxfId="19" priority="7" operator="between">
      <formula>2002</formula>
      <formula>2007</formula>
    </cfRule>
  </conditionalFormatting>
  <conditionalFormatting sqref="D132:I134">
    <cfRule type="cellIs" dxfId="18" priority="6" operator="between">
      <formula>2002</formula>
      <formula>2007</formula>
    </cfRule>
  </conditionalFormatting>
  <conditionalFormatting sqref="D140:I142">
    <cfRule type="cellIs" dxfId="17" priority="5" operator="between">
      <formula>2002</formula>
      <formula>2007</formula>
    </cfRule>
  </conditionalFormatting>
  <conditionalFormatting sqref="D148:I150">
    <cfRule type="cellIs" dxfId="16" priority="4" operator="between">
      <formula>2002</formula>
      <formula>2007</formula>
    </cfRule>
  </conditionalFormatting>
  <conditionalFormatting sqref="D156:I158">
    <cfRule type="cellIs" dxfId="15" priority="3" operator="between">
      <formula>2002</formula>
      <formula>2007</formula>
    </cfRule>
  </conditionalFormatting>
  <conditionalFormatting sqref="D164:I248">
    <cfRule type="cellIs" dxfId="14" priority="2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0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F85A4C-A2B0-4833-A745-BEEB25D4ADFA}">
          <x14:formula1>
            <xm:f>'lány kislabda sorrend'!$H$3:$H$7</xm:f>
          </x14:formula1>
          <xm:sqref>E1:O1</xm:sqref>
        </x14:dataValidation>
        <x14:dataValidation type="list" allowBlank="1" showInputMessage="1" showErrorMessage="1" xr:uid="{78C73B1D-F201-4192-AF41-82BF5BB34E43}">
          <x14:formula1>
            <xm:f>'lány kislabda sorrend'!$J$3:$J$4</xm:f>
          </x14:formula1>
          <xm:sqref>A1:B1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Normal="100" workbookViewId="0">
      <selection activeCell="F17" sqref="F17"/>
    </sheetView>
  </sheetViews>
  <sheetFormatPr defaultRowHeight="12.75"/>
  <cols>
    <col min="1" max="1" width="8" customWidth="1"/>
    <col min="2" max="2" width="18.85546875" customWidth="1"/>
    <col min="3" max="3" width="81.8554687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31.5" customHeight="1">
      <c r="A1" s="65" t="str">
        <f>'34 kcs lány kislabda'!A1:M1</f>
        <v>Lány</v>
      </c>
      <c r="B1" s="66" t="str">
        <f>'34 kcs lány kislabda'!C1</f>
        <v>III-IV.</v>
      </c>
      <c r="C1" s="139" t="str">
        <f>'34 kcs lány kislabda'!E1</f>
        <v>Kislabdahajítás</v>
      </c>
      <c r="D1" s="140"/>
    </row>
    <row r="2" spans="1:10" ht="18" customHeight="1">
      <c r="A2" s="61"/>
      <c r="B2" s="61" t="s">
        <v>14</v>
      </c>
      <c r="C2" s="61" t="s">
        <v>15</v>
      </c>
      <c r="D2" s="61" t="s">
        <v>16</v>
      </c>
      <c r="H2" t="s">
        <v>41</v>
      </c>
      <c r="J2" t="s">
        <v>37</v>
      </c>
    </row>
    <row r="3" spans="1:10">
      <c r="A3" s="62" t="s">
        <v>0</v>
      </c>
      <c r="B3" s="63" t="str">
        <f>'34 kcs lány kislabda'!C14</f>
        <v>Szekszárd</v>
      </c>
      <c r="C3" s="72" t="str">
        <f>'34 kcs lány kislabda'!B14</f>
        <v>Szekszárdi Baka István Általános Iskola</v>
      </c>
      <c r="D3" s="64">
        <f>'34 kcs lány kislabda'!L14</f>
        <v>38.862499999999997</v>
      </c>
      <c r="H3" t="s">
        <v>43</v>
      </c>
      <c r="J3" t="s">
        <v>38</v>
      </c>
    </row>
    <row r="4" spans="1:10">
      <c r="A4" s="62" t="s">
        <v>1</v>
      </c>
      <c r="B4" s="63" t="str">
        <f>'34 kcs lány kislabda'!C30</f>
        <v>Szekszárd</v>
      </c>
      <c r="C4" s="72" t="str">
        <f>'34 kcs lány kislabda'!B30</f>
        <v>Szekszárdi Dienes Valéria Általános Iskola</v>
      </c>
      <c r="D4" s="64">
        <f>'34 kcs lány kislabda'!L30</f>
        <v>34.094999999999999</v>
      </c>
      <c r="H4" t="s">
        <v>42</v>
      </c>
      <c r="J4" t="s">
        <v>39</v>
      </c>
    </row>
    <row r="5" spans="1:10">
      <c r="A5" s="62" t="s">
        <v>2</v>
      </c>
      <c r="B5" s="63" t="str">
        <f>'34 kcs lány kislabda'!C6</f>
        <v>Bonyhád</v>
      </c>
      <c r="C5" s="72" t="str">
        <f>'34 kcs lány kislabda'!B6</f>
        <v>Bonyhádi Általános Iskola, Gimnázium és Alapfokú Művészeti Iskola</v>
      </c>
      <c r="D5" s="64">
        <f>'34 kcs lány kislabda'!L6</f>
        <v>32.404999999999994</v>
      </c>
      <c r="H5" t="s">
        <v>46</v>
      </c>
    </row>
    <row r="6" spans="1:10">
      <c r="A6" s="62" t="s">
        <v>3</v>
      </c>
      <c r="B6" s="63" t="str">
        <f>'34 kcs lány kislabda'!C22</f>
        <v>Szekszárd</v>
      </c>
      <c r="C6" s="72" t="str">
        <f>'34 kcs lány kislabda'!B22</f>
        <v>Szent József Katolikus Általános Iskola és Óvoda - Katholische Grundschule</v>
      </c>
      <c r="D6" s="64">
        <f>'34 kcs lány kislabda'!L22</f>
        <v>29.022500000000001</v>
      </c>
      <c r="H6" t="s">
        <v>47</v>
      </c>
    </row>
    <row r="7" spans="1:10">
      <c r="A7" s="62" t="s">
        <v>4</v>
      </c>
      <c r="B7" s="63" t="str">
        <f>'34 kcs lány kislabda'!C38</f>
        <v>Szekszárd</v>
      </c>
      <c r="C7" s="72" t="str">
        <f>'34 kcs lány kislabda'!B38</f>
        <v>Garay János Gimnázium</v>
      </c>
      <c r="D7" s="64">
        <f>'34 kcs lány kislabda'!L38</f>
        <v>23.697500000000002</v>
      </c>
      <c r="H7" t="s">
        <v>44</v>
      </c>
    </row>
    <row r="8" spans="1:10">
      <c r="A8" s="62" t="s">
        <v>5</v>
      </c>
      <c r="B8" s="63">
        <f>'34 kcs lány kislabda'!C53</f>
        <v>0</v>
      </c>
      <c r="C8" s="72">
        <f>'34 kcs lány kislabda'!B53</f>
        <v>0</v>
      </c>
      <c r="D8" s="64">
        <f>'34 kcs lány kislabda'!L53</f>
        <v>0</v>
      </c>
    </row>
    <row r="9" spans="1:10">
      <c r="A9" s="62" t="s">
        <v>6</v>
      </c>
      <c r="B9" s="63">
        <f>'34 kcs lány kislabda'!C54</f>
        <v>0</v>
      </c>
      <c r="C9" s="72">
        <f>'34 kcs lány kislabda'!B54</f>
        <v>0</v>
      </c>
      <c r="D9" s="64">
        <f>'34 kcs lány kislabda'!L54</f>
        <v>0</v>
      </c>
    </row>
    <row r="10" spans="1:10">
      <c r="A10" s="62" t="s">
        <v>7</v>
      </c>
      <c r="B10" s="63">
        <f>'34 kcs lány kislabda'!C62</f>
        <v>0</v>
      </c>
      <c r="C10" s="72">
        <f>'34 kcs lány kislabda'!B62</f>
        <v>0</v>
      </c>
      <c r="D10" s="64">
        <f>'34 kcs lány kislabda'!L62</f>
        <v>0</v>
      </c>
    </row>
    <row r="11" spans="1:10">
      <c r="A11" s="62" t="s">
        <v>17</v>
      </c>
      <c r="B11" s="63">
        <f>'34 kcs lány kislabda'!C70</f>
        <v>0</v>
      </c>
      <c r="C11" s="72">
        <f>'34 kcs lány kislabda'!B70</f>
        <v>0</v>
      </c>
      <c r="D11" s="64">
        <f>'34 kcs lány kislabda'!L70</f>
        <v>0</v>
      </c>
    </row>
    <row r="12" spans="1:10">
      <c r="A12" s="62" t="s">
        <v>18</v>
      </c>
      <c r="B12" s="63">
        <f>'34 kcs lány kislabda'!C78</f>
        <v>0</v>
      </c>
      <c r="C12" s="72">
        <f>'34 kcs lány kislabda'!B78</f>
        <v>0</v>
      </c>
      <c r="D12" s="64">
        <f>'34 kcs lány kislabda'!L78</f>
        <v>0</v>
      </c>
    </row>
    <row r="13" spans="1:10">
      <c r="A13" s="62" t="s">
        <v>19</v>
      </c>
      <c r="B13" s="63">
        <f>'34 kcs lány kislabda'!C86</f>
        <v>0</v>
      </c>
      <c r="C13" s="72">
        <f>'34 kcs lány kislabda'!B86</f>
        <v>0</v>
      </c>
      <c r="D13" s="64">
        <f>'34 kcs lány kislabda'!L86</f>
        <v>0</v>
      </c>
    </row>
    <row r="14" spans="1:10">
      <c r="A14" s="62" t="s">
        <v>20</v>
      </c>
      <c r="B14" s="63">
        <f>'34 kcs lány kislabda'!C94</f>
        <v>0</v>
      </c>
      <c r="C14" s="72">
        <f>'34 kcs lány kislabda'!B94</f>
        <v>0</v>
      </c>
      <c r="D14" s="64">
        <f>'34 kcs lány kislabda'!L94</f>
        <v>0</v>
      </c>
    </row>
    <row r="15" spans="1:10">
      <c r="A15" s="62" t="s">
        <v>21</v>
      </c>
      <c r="B15" s="63">
        <f>'34 kcs lány kislabda'!C102</f>
        <v>0</v>
      </c>
      <c r="C15" s="72">
        <f>'34 kcs lány kislabda'!B102</f>
        <v>0</v>
      </c>
      <c r="D15" s="64">
        <f>'34 kcs lány kislabda'!L102</f>
        <v>0</v>
      </c>
    </row>
    <row r="16" spans="1:10">
      <c r="A16" s="62" t="s">
        <v>22</v>
      </c>
      <c r="B16" s="63">
        <f>'34 kcs lány kislabda'!C110</f>
        <v>0</v>
      </c>
      <c r="C16" s="72">
        <f>'34 kcs lány kislabda'!B110</f>
        <v>0</v>
      </c>
      <c r="D16" s="64">
        <f>'34 kcs lány kislabda'!L110</f>
        <v>0</v>
      </c>
    </row>
    <row r="17" spans="1:4">
      <c r="A17" s="62" t="s">
        <v>23</v>
      </c>
      <c r="B17" s="63">
        <f>'34 kcs lány kislabda'!C118</f>
        <v>0</v>
      </c>
      <c r="C17" s="72">
        <v>0</v>
      </c>
      <c r="D17" s="64">
        <f>'34 kcs lány kislabda'!L118</f>
        <v>0</v>
      </c>
    </row>
    <row r="18" spans="1:4">
      <c r="A18" s="62" t="s">
        <v>29</v>
      </c>
      <c r="B18" s="63">
        <f>'34 kcs lány kislabda'!C126</f>
        <v>0</v>
      </c>
      <c r="C18" s="72">
        <f>'34 kcs lány kislabda'!B126</f>
        <v>0</v>
      </c>
      <c r="D18" s="64">
        <f>'34 kcs lány kislabda'!L126</f>
        <v>0</v>
      </c>
    </row>
    <row r="19" spans="1:4">
      <c r="A19" s="62" t="s">
        <v>30</v>
      </c>
      <c r="B19" s="63">
        <f>'34 kcs lány kislabda'!C134</f>
        <v>0</v>
      </c>
      <c r="C19" s="72">
        <f>'34 kcs lány kislabda'!B134</f>
        <v>0</v>
      </c>
      <c r="D19" s="64">
        <f>'34 kcs lány kislabda'!L134</f>
        <v>0</v>
      </c>
    </row>
    <row r="20" spans="1:4">
      <c r="A20" s="62" t="s">
        <v>31</v>
      </c>
      <c r="B20" s="63">
        <f>'34 kcs lány kislabda'!C142</f>
        <v>0</v>
      </c>
      <c r="C20" s="72">
        <f>'34 kcs lány kislabda'!B142</f>
        <v>0</v>
      </c>
      <c r="D20" s="64">
        <f>'34 kcs lány kislabda'!L142</f>
        <v>0</v>
      </c>
    </row>
    <row r="21" spans="1:4">
      <c r="A21" s="62" t="s">
        <v>32</v>
      </c>
      <c r="B21" s="63">
        <f>'34 kcs lány kislabda'!C150</f>
        <v>0</v>
      </c>
      <c r="C21" s="72">
        <f>'34 kcs lány kislabda'!B150</f>
        <v>0</v>
      </c>
      <c r="D21" s="64">
        <f>'34 kcs lány kislabda'!L150</f>
        <v>0</v>
      </c>
    </row>
    <row r="22" spans="1:4">
      <c r="A22" s="62" t="s">
        <v>33</v>
      </c>
      <c r="B22" s="63">
        <f>'34 kcs lány kislabda'!C158</f>
        <v>0</v>
      </c>
      <c r="C22" s="72">
        <f>'34 kcs lány kislabda'!B158</f>
        <v>0</v>
      </c>
      <c r="D22" s="64">
        <f>'34 kcs lány kislabda'!L158</f>
        <v>0</v>
      </c>
    </row>
    <row r="24" spans="1:4" ht="15">
      <c r="B24" s="85" t="str">
        <f>[7]Fedlap!A22</f>
        <v>Szekszárd</v>
      </c>
      <c r="C24" s="86">
        <f>[7]Fedlap!A25</f>
        <v>45188</v>
      </c>
    </row>
    <row r="26" spans="1:4">
      <c r="D26" t="s">
        <v>52</v>
      </c>
    </row>
    <row r="27" spans="1:4">
      <c r="A27" s="87" t="s">
        <v>50</v>
      </c>
    </row>
    <row r="30" spans="1:4">
      <c r="A30" t="s">
        <v>25</v>
      </c>
    </row>
    <row r="31" spans="1:4">
      <c r="A31" t="s">
        <v>26</v>
      </c>
    </row>
  </sheetData>
  <mergeCells count="1">
    <mergeCell ref="C1:D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S248"/>
  <sheetViews>
    <sheetView zoomScaleNormal="100" zoomScalePageLayoutView="85" workbookViewId="0">
      <selection activeCell="B30" sqref="B30"/>
    </sheetView>
  </sheetViews>
  <sheetFormatPr defaultColWidth="9.140625" defaultRowHeight="12.75"/>
  <cols>
    <col min="1" max="1" width="3.42578125" style="25" customWidth="1"/>
    <col min="2" max="2" width="69.5703125" style="55" customWidth="1"/>
    <col min="3" max="3" width="18.57031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3.75" customHeight="1">
      <c r="A1" s="133" t="s">
        <v>39</v>
      </c>
      <c r="B1" s="133"/>
      <c r="C1" s="133" t="s">
        <v>40</v>
      </c>
      <c r="D1" s="133"/>
      <c r="E1" s="133" t="s">
        <v>47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.75" customHeight="1" thickBot="1">
      <c r="A2" s="134" t="s">
        <v>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35" t="s">
        <v>13</v>
      </c>
      <c r="O3" s="136"/>
    </row>
    <row r="4" spans="1:15" ht="13.5" thickBot="1">
      <c r="B4" s="67" t="s">
        <v>48</v>
      </c>
      <c r="N4" s="137"/>
      <c r="O4" s="138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  <c r="N5" s="68"/>
      <c r="O5" s="68"/>
    </row>
    <row r="6" spans="1:15" s="34" customFormat="1" ht="15.75" thickBot="1">
      <c r="A6" s="33" t="s">
        <v>0</v>
      </c>
      <c r="B6" s="57" t="s">
        <v>100</v>
      </c>
      <c r="C6" s="18" t="s">
        <v>56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6.83</v>
      </c>
      <c r="M6" s="75"/>
      <c r="N6" s="76">
        <f>RANK(L6,'lány súly sorrend'!$D$3:$D$22)</f>
        <v>2</v>
      </c>
      <c r="O6" s="77" t="s">
        <v>24</v>
      </c>
    </row>
    <row r="7" spans="1:15" ht="15">
      <c r="B7" s="55" t="s">
        <v>253</v>
      </c>
      <c r="C7" s="69">
        <v>2009</v>
      </c>
      <c r="D7" s="35">
        <v>6.53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26">
        <f>MAX(D7:I7)</f>
        <v>6.53</v>
      </c>
      <c r="L7" s="78"/>
      <c r="M7" s="75"/>
      <c r="N7" s="79"/>
      <c r="O7" s="80"/>
    </row>
    <row r="8" spans="1:15" ht="15">
      <c r="B8" s="55" t="s">
        <v>162</v>
      </c>
      <c r="C8" s="69">
        <v>2009</v>
      </c>
      <c r="D8" s="35">
        <v>7.53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26">
        <f t="shared" ref="J8:J71" si="0">MAX(D8:I8)</f>
        <v>7.53</v>
      </c>
      <c r="L8" s="78"/>
      <c r="M8" s="75"/>
      <c r="N8" s="79"/>
      <c r="O8" s="80"/>
    </row>
    <row r="9" spans="1:15" ht="15">
      <c r="B9" s="55" t="s">
        <v>254</v>
      </c>
      <c r="C9" s="69">
        <v>2009</v>
      </c>
      <c r="D9" s="35">
        <v>6.84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26">
        <f t="shared" si="0"/>
        <v>6.84</v>
      </c>
      <c r="L9" s="78"/>
      <c r="M9" s="75"/>
      <c r="N9" s="79"/>
      <c r="O9" s="80"/>
    </row>
    <row r="10" spans="1:15" ht="15">
      <c r="B10" s="55" t="s">
        <v>255</v>
      </c>
      <c r="C10" s="69">
        <v>2012</v>
      </c>
      <c r="D10" s="35">
        <v>6.42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26">
        <f t="shared" si="0"/>
        <v>6.42</v>
      </c>
      <c r="L10" s="78"/>
      <c r="M10" s="75"/>
      <c r="N10" s="79"/>
      <c r="O10" s="80"/>
    </row>
    <row r="11" spans="1:15" ht="15">
      <c r="B11" s="55" t="s">
        <v>256</v>
      </c>
      <c r="C11" s="69">
        <v>2011</v>
      </c>
      <c r="D11" s="35">
        <v>6.14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26">
        <f t="shared" si="0"/>
        <v>6.14</v>
      </c>
      <c r="L11" s="78"/>
      <c r="M11" s="75"/>
      <c r="N11" s="79"/>
      <c r="O11" s="80"/>
    </row>
    <row r="12" spans="1:15" ht="15">
      <c r="B12" s="58" t="s">
        <v>53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26.25" thickBot="1">
      <c r="A14" s="33" t="s">
        <v>1</v>
      </c>
      <c r="B14" s="57" t="s">
        <v>109</v>
      </c>
      <c r="C14" s="18" t="s">
        <v>55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7.6150000000000002</v>
      </c>
      <c r="M14" s="75"/>
      <c r="N14" s="76">
        <f>RANK(L14,'lány súly sorrend'!$D$3:$D$22)</f>
        <v>1</v>
      </c>
      <c r="O14" s="77" t="s">
        <v>24</v>
      </c>
    </row>
    <row r="15" spans="1:15" ht="15">
      <c r="B15" s="59" t="s">
        <v>257</v>
      </c>
      <c r="C15" s="70">
        <v>2011</v>
      </c>
      <c r="D15" s="35">
        <v>6.91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26">
        <f t="shared" si="0"/>
        <v>6.91</v>
      </c>
      <c r="L15" s="78"/>
      <c r="M15" s="75"/>
      <c r="N15" s="79"/>
      <c r="O15" s="80"/>
    </row>
    <row r="16" spans="1:15" ht="15">
      <c r="B16" s="59" t="s">
        <v>258</v>
      </c>
      <c r="C16" s="70">
        <v>2012</v>
      </c>
      <c r="D16" s="35">
        <v>7.85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26">
        <f t="shared" si="0"/>
        <v>7.85</v>
      </c>
      <c r="L16" s="78"/>
      <c r="M16" s="75"/>
      <c r="N16" s="79"/>
      <c r="O16" s="80"/>
    </row>
    <row r="17" spans="1:19" ht="15">
      <c r="B17" s="59" t="s">
        <v>174</v>
      </c>
      <c r="C17" s="70">
        <v>2012</v>
      </c>
      <c r="D17" s="35">
        <v>7.81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26">
        <f t="shared" si="0"/>
        <v>7.81</v>
      </c>
      <c r="L17" s="78"/>
      <c r="M17" s="75"/>
      <c r="N17" s="79"/>
      <c r="O17" s="80"/>
    </row>
    <row r="18" spans="1:19" ht="15">
      <c r="B18" s="59" t="s">
        <v>170</v>
      </c>
      <c r="C18" s="70">
        <v>2010</v>
      </c>
      <c r="D18" s="35">
        <v>7.89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26">
        <f t="shared" si="0"/>
        <v>7.89</v>
      </c>
      <c r="L18" s="78"/>
      <c r="M18" s="75"/>
      <c r="N18" s="79"/>
      <c r="O18" s="80"/>
    </row>
    <row r="19" spans="1:19" ht="15">
      <c r="B19" s="59"/>
      <c r="C19" s="70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26">
        <f t="shared" si="0"/>
        <v>0</v>
      </c>
      <c r="L19" s="78"/>
      <c r="M19" s="75"/>
      <c r="N19" s="79"/>
      <c r="O19" s="80"/>
    </row>
    <row r="20" spans="1:19" ht="15">
      <c r="B20" s="58" t="s">
        <v>259</v>
      </c>
      <c r="L20" s="78"/>
      <c r="M20" s="75"/>
      <c r="N20" s="79"/>
      <c r="O20" s="80"/>
    </row>
    <row r="21" spans="1:19" ht="15.75" thickBot="1">
      <c r="B21" s="58"/>
      <c r="L21" s="78"/>
      <c r="M21" s="75"/>
      <c r="N21" s="79"/>
      <c r="O21" s="80"/>
    </row>
    <row r="22" spans="1:19" s="34" customFormat="1" ht="15.75" thickBot="1">
      <c r="A22" s="33" t="s">
        <v>2</v>
      </c>
      <c r="B22" s="60" t="s">
        <v>260</v>
      </c>
      <c r="C22" s="18" t="s">
        <v>261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0</v>
      </c>
      <c r="M22" s="75"/>
      <c r="N22" s="76">
        <f>RANK(L22,'lány súly sorrend'!$D$3:$D$22)</f>
        <v>4</v>
      </c>
      <c r="O22" s="81" t="s">
        <v>24</v>
      </c>
    </row>
    <row r="23" spans="1:19" ht="15">
      <c r="B23" s="55" t="s">
        <v>262</v>
      </c>
      <c r="C23" s="71"/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26">
        <f t="shared" si="0"/>
        <v>0</v>
      </c>
      <c r="L23" s="78"/>
      <c r="M23" s="75"/>
      <c r="N23" s="79"/>
      <c r="O23" s="80"/>
    </row>
    <row r="24" spans="1:19" ht="15">
      <c r="B24" s="55" t="s">
        <v>263</v>
      </c>
      <c r="C24" s="71"/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26">
        <f t="shared" si="0"/>
        <v>0</v>
      </c>
      <c r="L24" s="78"/>
      <c r="M24" s="75"/>
      <c r="N24" s="79"/>
      <c r="O24" s="80"/>
    </row>
    <row r="25" spans="1:19" ht="15">
      <c r="B25" s="55" t="s">
        <v>264</v>
      </c>
      <c r="C25" s="71"/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26">
        <f t="shared" si="0"/>
        <v>0</v>
      </c>
      <c r="L25" s="78"/>
      <c r="M25" s="75"/>
      <c r="N25" s="79"/>
      <c r="O25" s="80"/>
    </row>
    <row r="26" spans="1:19" ht="15">
      <c r="B26" s="55" t="s">
        <v>265</v>
      </c>
      <c r="C26" s="71"/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26">
        <f t="shared" si="0"/>
        <v>0</v>
      </c>
      <c r="L26" s="78"/>
      <c r="M26" s="75"/>
      <c r="N26" s="79"/>
      <c r="O26" s="80"/>
    </row>
    <row r="27" spans="1:19" ht="15">
      <c r="C27" s="71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0</v>
      </c>
      <c r="L27" s="78"/>
      <c r="M27" s="75"/>
      <c r="N27" s="79"/>
      <c r="O27" s="80"/>
    </row>
    <row r="28" spans="1:19" ht="15">
      <c r="B28" s="58" t="s">
        <v>266</v>
      </c>
      <c r="L28" s="78"/>
      <c r="M28" s="75"/>
      <c r="N28" s="79"/>
      <c r="O28" s="80"/>
    </row>
    <row r="29" spans="1:19" ht="15.75" thickBot="1">
      <c r="B29" s="58"/>
      <c r="L29" s="78"/>
      <c r="M29" s="75"/>
      <c r="N29" s="79"/>
      <c r="O29" s="80"/>
    </row>
    <row r="30" spans="1:19" s="34" customFormat="1" ht="15.75" thickBot="1">
      <c r="A30" s="33" t="s">
        <v>3</v>
      </c>
      <c r="B30" s="60" t="s">
        <v>102</v>
      </c>
      <c r="C30" s="18" t="s">
        <v>55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6.7550000000000008</v>
      </c>
      <c r="M30" s="75"/>
      <c r="N30" s="76">
        <f>RANK(L30,'lány súly sorrend'!$D$3:$D$22)</f>
        <v>3</v>
      </c>
      <c r="O30" s="81" t="s">
        <v>24</v>
      </c>
      <c r="S30" s="36"/>
    </row>
    <row r="31" spans="1:19" ht="15">
      <c r="B31" s="55" t="s">
        <v>267</v>
      </c>
      <c r="C31" s="71">
        <v>2010</v>
      </c>
      <c r="D31" s="35">
        <v>5.08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26">
        <f t="shared" si="0"/>
        <v>5.08</v>
      </c>
      <c r="L31" s="78"/>
      <c r="M31" s="75"/>
      <c r="N31" s="79"/>
      <c r="O31" s="80"/>
    </row>
    <row r="32" spans="1:19" ht="15">
      <c r="B32" s="55" t="s">
        <v>268</v>
      </c>
      <c r="C32" s="71">
        <v>2009</v>
      </c>
      <c r="D32" s="35">
        <v>6.3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26">
        <f t="shared" si="0"/>
        <v>6.3</v>
      </c>
      <c r="L32" s="78"/>
      <c r="M32" s="75"/>
      <c r="N32" s="79"/>
      <c r="O32" s="80"/>
    </row>
    <row r="33" spans="1:15" ht="15">
      <c r="B33" s="55" t="s">
        <v>269</v>
      </c>
      <c r="C33" s="71">
        <v>2010</v>
      </c>
      <c r="D33" s="35">
        <v>5.72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6">
        <f t="shared" si="0"/>
        <v>5.72</v>
      </c>
      <c r="L33" s="78"/>
      <c r="M33" s="75"/>
      <c r="N33" s="79"/>
      <c r="O33" s="80"/>
    </row>
    <row r="34" spans="1:15" ht="15">
      <c r="B34" s="55" t="s">
        <v>188</v>
      </c>
      <c r="C34" s="71">
        <v>2009</v>
      </c>
      <c r="D34" s="35">
        <v>8.2100000000000009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26">
        <f t="shared" si="0"/>
        <v>8.2100000000000009</v>
      </c>
      <c r="L34" s="78"/>
      <c r="M34" s="75"/>
      <c r="N34" s="79"/>
      <c r="O34" s="80"/>
    </row>
    <row r="35" spans="1:15" ht="15">
      <c r="B35" s="55" t="s">
        <v>186</v>
      </c>
      <c r="C35" s="71">
        <v>2009</v>
      </c>
      <c r="D35" s="35">
        <v>6.79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26">
        <f t="shared" si="0"/>
        <v>6.79</v>
      </c>
      <c r="L35" s="78"/>
      <c r="M35" s="75"/>
      <c r="N35" s="79"/>
      <c r="O35" s="80"/>
    </row>
    <row r="36" spans="1:15" ht="15">
      <c r="B36" s="58" t="s">
        <v>76</v>
      </c>
      <c r="L36" s="78"/>
      <c r="M36" s="75"/>
      <c r="N36" s="79"/>
      <c r="O36" s="80"/>
    </row>
    <row r="37" spans="1:15" ht="15.75" thickBot="1">
      <c r="B37" s="58"/>
      <c r="L37" s="78"/>
      <c r="M37" s="75"/>
      <c r="N37" s="79"/>
      <c r="O37" s="80"/>
    </row>
    <row r="38" spans="1:15" s="34" customFormat="1" ht="15.75" thickBot="1">
      <c r="A38" s="33" t="s">
        <v>4</v>
      </c>
      <c r="B38" s="60"/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0</v>
      </c>
      <c r="M38" s="75"/>
      <c r="N38" s="76">
        <f>RANK(L38,'lány súly sorrend'!$D$3:$D$22)</f>
        <v>4</v>
      </c>
      <c r="O38" s="81" t="s">
        <v>24</v>
      </c>
    </row>
    <row r="39" spans="1:15" ht="15">
      <c r="C39" s="71"/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26">
        <f t="shared" si="0"/>
        <v>0</v>
      </c>
      <c r="L39" s="78"/>
      <c r="M39" s="75"/>
      <c r="N39" s="79"/>
      <c r="O39" s="80"/>
    </row>
    <row r="40" spans="1:15" ht="15">
      <c r="C40" s="71"/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0</v>
      </c>
      <c r="L40" s="78"/>
      <c r="M40" s="75"/>
      <c r="N40" s="79"/>
      <c r="O40" s="80"/>
    </row>
    <row r="41" spans="1:15" ht="15">
      <c r="C41" s="71"/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26">
        <f t="shared" si="0"/>
        <v>0</v>
      </c>
      <c r="L41" s="78"/>
      <c r="M41" s="75"/>
      <c r="N41" s="79"/>
      <c r="O41" s="80"/>
    </row>
    <row r="42" spans="1:15" ht="15">
      <c r="C42" s="71"/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26">
        <f t="shared" si="0"/>
        <v>0</v>
      </c>
      <c r="L42" s="78"/>
      <c r="M42" s="75"/>
      <c r="N42" s="79"/>
      <c r="O42" s="80"/>
    </row>
    <row r="43" spans="1:15" ht="15">
      <c r="C43" s="71"/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26">
        <f t="shared" si="0"/>
        <v>0</v>
      </c>
      <c r="L43" s="78"/>
      <c r="M43" s="75"/>
      <c r="N43" s="79"/>
      <c r="O43" s="80"/>
    </row>
    <row r="44" spans="1:15" ht="15">
      <c r="B44" s="58" t="s">
        <v>10</v>
      </c>
      <c r="L44" s="78"/>
      <c r="M44" s="75"/>
      <c r="N44" s="79"/>
      <c r="O44" s="80"/>
    </row>
    <row r="45" spans="1:15" ht="15.75" thickBot="1">
      <c r="B45" s="58"/>
      <c r="L45" s="78"/>
      <c r="M45" s="75"/>
      <c r="N45" s="79"/>
      <c r="O45" s="80"/>
    </row>
    <row r="46" spans="1:15" s="34" customFormat="1" ht="15.75" thickBot="1">
      <c r="A46" s="33" t="s">
        <v>5</v>
      </c>
      <c r="B46" s="60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RANK(L46,'lány súly sorrend'!$D$3:$D$22)</f>
        <v>4</v>
      </c>
      <c r="O46" s="81" t="s">
        <v>24</v>
      </c>
    </row>
    <row r="47" spans="1:15" ht="15">
      <c r="C47" s="71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26">
        <f t="shared" si="0"/>
        <v>0</v>
      </c>
      <c r="L47" s="78"/>
      <c r="M47" s="75"/>
      <c r="N47" s="79"/>
      <c r="O47" s="80"/>
    </row>
    <row r="48" spans="1:15" ht="15">
      <c r="C48" s="71"/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26">
        <f t="shared" si="0"/>
        <v>0</v>
      </c>
      <c r="L48" s="78"/>
      <c r="M48" s="75"/>
      <c r="N48" s="79"/>
      <c r="O48" s="80"/>
    </row>
    <row r="49" spans="1:15" ht="15">
      <c r="C49" s="71"/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6">
        <f t="shared" si="0"/>
        <v>0</v>
      </c>
      <c r="L49" s="78"/>
      <c r="M49" s="75"/>
      <c r="N49" s="79"/>
      <c r="O49" s="80"/>
    </row>
    <row r="50" spans="1:15" ht="15">
      <c r="C50" s="71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26">
        <f t="shared" si="0"/>
        <v>0</v>
      </c>
      <c r="L50" s="78"/>
      <c r="M50" s="75"/>
      <c r="N50" s="79"/>
      <c r="O50" s="80"/>
    </row>
    <row r="51" spans="1:15" ht="15">
      <c r="C51" s="71"/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6">
        <f t="shared" si="0"/>
        <v>0</v>
      </c>
      <c r="L51" s="78"/>
      <c r="M51" s="75"/>
      <c r="N51" s="79"/>
      <c r="O51" s="80"/>
    </row>
    <row r="52" spans="1:15" ht="15">
      <c r="B52" s="58" t="s">
        <v>10</v>
      </c>
      <c r="L52" s="78"/>
      <c r="M52" s="75"/>
      <c r="N52" s="79"/>
      <c r="O52" s="80"/>
    </row>
    <row r="53" spans="1:15" ht="15.75" thickBot="1">
      <c r="B53" s="58"/>
      <c r="L53" s="78"/>
      <c r="M53" s="75"/>
      <c r="N53" s="79"/>
      <c r="O53" s="80"/>
    </row>
    <row r="54" spans="1:15" s="34" customFormat="1" ht="15.75" thickBot="1">
      <c r="A54" s="33" t="s">
        <v>6</v>
      </c>
      <c r="B54" s="60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RANK(L54,'lány súly sorrend'!$D$3:$D$22)</f>
        <v>4</v>
      </c>
      <c r="O54" s="81" t="s">
        <v>24</v>
      </c>
    </row>
    <row r="55" spans="1:15" ht="15">
      <c r="C55" s="71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0</v>
      </c>
      <c r="L55" s="78"/>
      <c r="M55" s="75"/>
      <c r="N55" s="79"/>
      <c r="O55" s="82"/>
    </row>
    <row r="56" spans="1:15" ht="15">
      <c r="C56" s="71"/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0</v>
      </c>
      <c r="L56" s="78"/>
      <c r="M56" s="75"/>
      <c r="N56" s="79"/>
      <c r="O56" s="80"/>
    </row>
    <row r="57" spans="1:15" ht="15">
      <c r="C57" s="71"/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0</v>
      </c>
      <c r="L57" s="78"/>
      <c r="M57" s="75"/>
      <c r="N57" s="79"/>
      <c r="O57" s="80"/>
    </row>
    <row r="58" spans="1:15" ht="15">
      <c r="C58" s="71"/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0</v>
      </c>
      <c r="L58" s="78"/>
      <c r="M58" s="75"/>
      <c r="N58" s="79"/>
      <c r="O58" s="80"/>
    </row>
    <row r="59" spans="1:15" ht="15">
      <c r="C59" s="7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58" t="s">
        <v>10</v>
      </c>
      <c r="L60" s="78"/>
      <c r="M60" s="75"/>
      <c r="N60" s="79"/>
      <c r="O60" s="80"/>
    </row>
    <row r="61" spans="1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RANK(L62,'lány súly sorrend'!$D$3:$D$22)</f>
        <v>4</v>
      </c>
      <c r="O62" s="81" t="s">
        <v>24</v>
      </c>
    </row>
    <row r="63" spans="1:15" ht="15">
      <c r="C63" s="71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71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71"/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71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71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t="shared" si="0"/>
        <v>0</v>
      </c>
      <c r="L67" s="78"/>
      <c r="M67" s="75"/>
      <c r="N67" s="79"/>
      <c r="O67" s="80"/>
    </row>
    <row r="68" spans="1:15" ht="15">
      <c r="B68" s="58" t="s">
        <v>10</v>
      </c>
      <c r="L68" s="78"/>
      <c r="M68" s="75"/>
      <c r="N68" s="79"/>
      <c r="O68" s="80"/>
    </row>
    <row r="69" spans="1:15" ht="15.75" thickBot="1">
      <c r="B69" s="58"/>
      <c r="L69" s="78"/>
      <c r="M69" s="75"/>
      <c r="N69" s="79"/>
      <c r="O69" s="80"/>
    </row>
    <row r="70" spans="1:15" ht="15.75" thickBot="1">
      <c r="A70" s="33" t="s">
        <v>34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RANK(L70,'lány súly sorrend'!$D$3:$D$22)</f>
        <v>4</v>
      </c>
      <c r="O70" s="81" t="s">
        <v>24</v>
      </c>
    </row>
    <row r="71" spans="1:15" ht="15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7" customFormat="1" ht="15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RANK(L78,'lány súly sorrend'!$D$3:$D$22)</f>
        <v>4</v>
      </c>
      <c r="O78" s="81" t="s">
        <v>24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58" t="s">
        <v>10</v>
      </c>
      <c r="L84" s="78"/>
      <c r="M84" s="75"/>
      <c r="N84" s="79"/>
      <c r="O84" s="80"/>
    </row>
    <row r="85" spans="1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RANK(L86,'lány súly sorrend'!$D$3:$D$22)</f>
        <v>4</v>
      </c>
      <c r="O86" s="81" t="s">
        <v>24</v>
      </c>
    </row>
    <row r="87" spans="1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58" t="s">
        <v>10</v>
      </c>
      <c r="L92" s="78"/>
      <c r="M92" s="75"/>
      <c r="N92" s="79"/>
      <c r="O92" s="80"/>
    </row>
    <row r="93" spans="1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RANK(L94,'lány súly sorrend'!$D$3:$D$22)</f>
        <v>4</v>
      </c>
      <c r="O94" s="81" t="s">
        <v>24</v>
      </c>
    </row>
    <row r="95" spans="1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58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RANK(L102,'lány súly sorrend'!$D$3:$D$22)</f>
        <v>4</v>
      </c>
      <c r="O102" s="81" t="s">
        <v>24</v>
      </c>
    </row>
    <row r="103" spans="1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58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RANK(L110,'lány súly sorrend'!$D$3:$D$22)</f>
        <v>4</v>
      </c>
      <c r="O110" s="81" t="s">
        <v>24</v>
      </c>
    </row>
    <row r="111" spans="1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58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RANK(L118,'lány súly sorrend'!$D$3:$D$22)</f>
        <v>4</v>
      </c>
      <c r="O118" s="81" t="s">
        <v>24</v>
      </c>
    </row>
    <row r="119" spans="1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58" t="s">
        <v>10</v>
      </c>
      <c r="L124" s="78"/>
      <c r="M124" s="75"/>
      <c r="N124" s="79"/>
      <c r="O124" s="80"/>
    </row>
    <row r="125" spans="1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RANK(L126,'lány súly sorrend'!$D$3:$D$22)</f>
        <v>4</v>
      </c>
      <c r="O126" s="81" t="s">
        <v>24</v>
      </c>
    </row>
    <row r="127" spans="1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58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RANK(L134,'lány súly sorrend'!$D$3:$D$22)</f>
        <v>4</v>
      </c>
      <c r="O134" s="81" t="s">
        <v>24</v>
      </c>
    </row>
    <row r="135" spans="1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58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RANK(L142,'lány súly sorrend'!$D$3:$D$22)</f>
        <v>4</v>
      </c>
      <c r="O142" s="81" t="s">
        <v>24</v>
      </c>
    </row>
    <row r="143" spans="1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58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RANK(L150,'lány súly sorrend'!$D$3:$D$22)</f>
        <v>4</v>
      </c>
      <c r="O150" s="81" t="s">
        <v>24</v>
      </c>
    </row>
    <row r="151" spans="1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58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RANK(L158,'lány súly sorrend'!$D$3:$D$22)</f>
        <v>4</v>
      </c>
      <c r="O158" s="81" t="s">
        <v>24</v>
      </c>
    </row>
    <row r="159" spans="1:15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3"/>
        <v>0</v>
      </c>
      <c r="N159" s="38"/>
    </row>
    <row r="160" spans="1:15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3"/>
        <v>0</v>
      </c>
      <c r="N160" s="38"/>
    </row>
    <row r="161" spans="2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3"/>
        <v>0</v>
      </c>
      <c r="N161" s="38"/>
    </row>
    <row r="162" spans="2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3"/>
        <v>0</v>
      </c>
      <c r="N162" s="38"/>
    </row>
    <row r="163" spans="2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3"/>
        <v>0</v>
      </c>
      <c r="N163" s="38"/>
    </row>
    <row r="164" spans="2:14" ht="14.25">
      <c r="B164" s="58" t="s">
        <v>10</v>
      </c>
      <c r="N164" s="38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E5XZNNe31C0Z0kdUB1b3INSlz3Y0D5E+Qu9B9j2laMA0S30wCPY9St8+Nufq6yzxjeTQIRoOPG4XPDd3BBIYJA==" saltValue="hGRU1BsfmgDjt7Gdtv92Z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13" priority="1" operator="between">
      <formula>2009</formula>
      <formula>2012</formula>
    </cfRule>
  </conditionalFormatting>
  <conditionalFormatting sqref="D12:I14 D20:I22 D28:I30 D36:I38 D44:I46 D52:I54 D60:I62 D68:I70">
    <cfRule type="cellIs" dxfId="12" priority="14" operator="between">
      <formula>2002</formula>
      <formula>2007</formula>
    </cfRule>
  </conditionalFormatting>
  <conditionalFormatting sqref="D76:I78">
    <cfRule type="cellIs" dxfId="11" priority="13" operator="between">
      <formula>2002</formula>
      <formula>2007</formula>
    </cfRule>
  </conditionalFormatting>
  <conditionalFormatting sqref="D84:I86">
    <cfRule type="cellIs" dxfId="10" priority="12" operator="between">
      <formula>2002</formula>
      <formula>2007</formula>
    </cfRule>
  </conditionalFormatting>
  <conditionalFormatting sqref="D92:I94">
    <cfRule type="cellIs" dxfId="9" priority="11" operator="between">
      <formula>2002</formula>
      <formula>2007</formula>
    </cfRule>
  </conditionalFormatting>
  <conditionalFormatting sqref="D100:I102">
    <cfRule type="cellIs" dxfId="8" priority="10" operator="between">
      <formula>2002</formula>
      <formula>2007</formula>
    </cfRule>
  </conditionalFormatting>
  <conditionalFormatting sqref="D108:I110">
    <cfRule type="cellIs" dxfId="7" priority="9" operator="between">
      <formula>2002</formula>
      <formula>2007</formula>
    </cfRule>
  </conditionalFormatting>
  <conditionalFormatting sqref="D116:I118">
    <cfRule type="cellIs" dxfId="6" priority="8" operator="between">
      <formula>2002</formula>
      <formula>2007</formula>
    </cfRule>
  </conditionalFormatting>
  <conditionalFormatting sqref="D124:I126">
    <cfRule type="cellIs" dxfId="5" priority="7" operator="between">
      <formula>2002</formula>
      <formula>2007</formula>
    </cfRule>
  </conditionalFormatting>
  <conditionalFormatting sqref="D132:I134">
    <cfRule type="cellIs" dxfId="4" priority="6" operator="between">
      <formula>2002</formula>
      <formula>2007</formula>
    </cfRule>
  </conditionalFormatting>
  <conditionalFormatting sqref="D140:I142">
    <cfRule type="cellIs" dxfId="3" priority="5" operator="between">
      <formula>2002</formula>
      <formula>2007</formula>
    </cfRule>
  </conditionalFormatting>
  <conditionalFormatting sqref="D148:I150">
    <cfRule type="cellIs" dxfId="2" priority="4" operator="between">
      <formula>2002</formula>
      <formula>2007</formula>
    </cfRule>
  </conditionalFormatting>
  <conditionalFormatting sqref="D156:I158">
    <cfRule type="cellIs" dxfId="1" priority="3" operator="between">
      <formula>2002</formula>
      <formula>2007</formula>
    </cfRule>
  </conditionalFormatting>
  <conditionalFormatting sqref="D164:I248">
    <cfRule type="cellIs" dxfId="0" priority="2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0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FB6434-36DD-46C3-B7DD-73FE62A0D96C}">
          <x14:formula1>
            <xm:f>'lány súly sorrend'!$H$3:$H$7</xm:f>
          </x14:formula1>
          <xm:sqref>E1:O1</xm:sqref>
        </x14:dataValidation>
        <x14:dataValidation type="list" allowBlank="1" showInputMessage="1" showErrorMessage="1" xr:uid="{4CC939EE-84C4-49C1-B501-11B575676805}">
          <x14:formula1>
            <xm:f>'lány súly sorrend'!$J$3:$J$4</xm:f>
          </x14:formula1>
          <xm:sqref>A1:B1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Normal="100" workbookViewId="0">
      <selection activeCell="D3" sqref="D3:D5"/>
    </sheetView>
  </sheetViews>
  <sheetFormatPr defaultRowHeight="12.75"/>
  <cols>
    <col min="1" max="1" width="8" customWidth="1"/>
    <col min="2" max="2" width="18.85546875" customWidth="1"/>
    <col min="3" max="3" width="81.8554687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31.5" customHeight="1">
      <c r="A1" s="65" t="str">
        <f>'34 kcs lány súly'!A1:M1</f>
        <v>Lány</v>
      </c>
      <c r="B1" s="66" t="str">
        <f>'34 kcs lány súly'!C1</f>
        <v>III-IV.</v>
      </c>
      <c r="C1" s="139" t="str">
        <f>'34 kcs lány súly'!E1</f>
        <v>Súlylökés (3 kg)</v>
      </c>
      <c r="D1" s="140"/>
    </row>
    <row r="2" spans="1:10" ht="18" customHeight="1">
      <c r="A2" s="61"/>
      <c r="B2" s="61" t="s">
        <v>14</v>
      </c>
      <c r="C2" s="61" t="s">
        <v>15</v>
      </c>
      <c r="D2" s="61" t="s">
        <v>16</v>
      </c>
      <c r="H2" t="s">
        <v>41</v>
      </c>
      <c r="J2" t="s">
        <v>37</v>
      </c>
    </row>
    <row r="3" spans="1:10">
      <c r="A3" s="62" t="s">
        <v>0</v>
      </c>
      <c r="B3" s="63" t="str">
        <f>'34 kcs lány súly'!C14</f>
        <v>Szekszárd</v>
      </c>
      <c r="C3" s="72" t="str">
        <f>'34 kcs lány súly'!B14</f>
        <v>PTE Illyés Gyula Gyakorló Általános Iskola, Alapfokú Művészeti Iskola és Gyakorlóóvoda</v>
      </c>
      <c r="D3" s="113">
        <f>'34 kcs lány súly'!L14</f>
        <v>7.6150000000000002</v>
      </c>
      <c r="H3" t="s">
        <v>43</v>
      </c>
      <c r="J3" t="s">
        <v>38</v>
      </c>
    </row>
    <row r="4" spans="1:10">
      <c r="A4" s="62" t="s">
        <v>1</v>
      </c>
      <c r="B4" s="63" t="str">
        <f>'34 kcs lány súly'!C6</f>
        <v>Bonyhád</v>
      </c>
      <c r="C4" s="72" t="str">
        <f>'34 kcs lány súly'!B6</f>
        <v>Bonyhádi Általános Iskola, Gimnázium és Alapfokú Művészeti Iskola</v>
      </c>
      <c r="D4" s="113">
        <f>'34 kcs lány súly'!L6</f>
        <v>6.83</v>
      </c>
      <c r="H4" t="s">
        <v>42</v>
      </c>
      <c r="J4" t="s">
        <v>39</v>
      </c>
    </row>
    <row r="5" spans="1:10">
      <c r="A5" s="62" t="s">
        <v>2</v>
      </c>
      <c r="B5" s="63" t="str">
        <f>'34 kcs lány súly'!C30</f>
        <v>Szekszárd</v>
      </c>
      <c r="C5" s="72" t="str">
        <f>'34 kcs lány súly'!B30</f>
        <v>Szekszárdi Dienes Valéria Általános Iskola</v>
      </c>
      <c r="D5" s="113">
        <f>'34 kcs lány súly'!L30</f>
        <v>6.7550000000000008</v>
      </c>
      <c r="H5" t="s">
        <v>46</v>
      </c>
    </row>
    <row r="6" spans="1:10">
      <c r="A6" s="62" t="s">
        <v>3</v>
      </c>
      <c r="B6" s="63" t="str">
        <f>'34 kcs lány súly'!C22</f>
        <v>Hőgyész</v>
      </c>
      <c r="C6" s="72" t="str">
        <f>'34 kcs lány súly'!B22</f>
        <v>Hőgyészi Hegyhát Általános Iskola és Gimnázium Gyönki Tagiskolája</v>
      </c>
      <c r="D6" s="64">
        <f>'34 kcs lány súly'!L22</f>
        <v>0</v>
      </c>
      <c r="H6" t="s">
        <v>47</v>
      </c>
    </row>
    <row r="7" spans="1:10">
      <c r="A7" s="62" t="s">
        <v>4</v>
      </c>
      <c r="B7" s="63">
        <f>'34 kcs lány súly'!C38</f>
        <v>0</v>
      </c>
      <c r="C7" s="72">
        <f>'34 kcs lány súly'!B38</f>
        <v>0</v>
      </c>
      <c r="D7" s="64">
        <f>'34 kcs lány súly'!L38</f>
        <v>0</v>
      </c>
      <c r="H7" t="s">
        <v>44</v>
      </c>
    </row>
    <row r="8" spans="1:10">
      <c r="A8" s="62" t="s">
        <v>5</v>
      </c>
      <c r="B8" s="63">
        <f>'34 kcs lány súly'!C46</f>
        <v>0</v>
      </c>
      <c r="C8" s="72">
        <f>'34 kcs lány súly'!B46</f>
        <v>0</v>
      </c>
      <c r="D8" s="64">
        <f>'34 kcs lány súly'!L46</f>
        <v>0</v>
      </c>
    </row>
    <row r="9" spans="1:10">
      <c r="A9" s="62" t="s">
        <v>6</v>
      </c>
      <c r="B9" s="63">
        <f>'34 kcs lány súly'!C54</f>
        <v>0</v>
      </c>
      <c r="C9" s="72">
        <f>'34 kcs lány súly'!B54</f>
        <v>0</v>
      </c>
      <c r="D9" s="64">
        <f>'34 kcs lány súly'!L54</f>
        <v>0</v>
      </c>
    </row>
    <row r="10" spans="1:10">
      <c r="A10" s="62" t="s">
        <v>7</v>
      </c>
      <c r="B10" s="63">
        <f>'34 kcs lány súly'!C62</f>
        <v>0</v>
      </c>
      <c r="C10" s="72">
        <f>'34 kcs lány súly'!B62</f>
        <v>0</v>
      </c>
      <c r="D10" s="64">
        <f>'34 kcs lány súly'!L62</f>
        <v>0</v>
      </c>
    </row>
    <row r="11" spans="1:10">
      <c r="A11" s="62" t="s">
        <v>17</v>
      </c>
      <c r="B11" s="63">
        <f>'34 kcs lány súly'!C70</f>
        <v>0</v>
      </c>
      <c r="C11" s="72">
        <f>'34 kcs lány súly'!B70</f>
        <v>0</v>
      </c>
      <c r="D11" s="64">
        <f>'34 kcs lány súly'!L70</f>
        <v>0</v>
      </c>
    </row>
    <row r="12" spans="1:10">
      <c r="A12" s="62" t="s">
        <v>18</v>
      </c>
      <c r="B12" s="63">
        <f>'34 kcs lány súly'!C78</f>
        <v>0</v>
      </c>
      <c r="C12" s="72">
        <f>'34 kcs lány súly'!B78</f>
        <v>0</v>
      </c>
      <c r="D12" s="64">
        <f>'34 kcs lány súly'!L78</f>
        <v>0</v>
      </c>
    </row>
    <row r="13" spans="1:10">
      <c r="A13" s="62" t="s">
        <v>19</v>
      </c>
      <c r="B13" s="63">
        <f>'34 kcs lány súly'!C86</f>
        <v>0</v>
      </c>
      <c r="C13" s="72">
        <f>'34 kcs lány súly'!B86</f>
        <v>0</v>
      </c>
      <c r="D13" s="64">
        <f>'34 kcs lány súly'!L86</f>
        <v>0</v>
      </c>
    </row>
    <row r="14" spans="1:10">
      <c r="A14" s="62" t="s">
        <v>20</v>
      </c>
      <c r="B14" s="63">
        <f>'34 kcs lány súly'!C94</f>
        <v>0</v>
      </c>
      <c r="C14" s="72">
        <f>'34 kcs lány súly'!B94</f>
        <v>0</v>
      </c>
      <c r="D14" s="64">
        <f>'34 kcs lány súly'!L94</f>
        <v>0</v>
      </c>
    </row>
    <row r="15" spans="1:10">
      <c r="A15" s="62" t="s">
        <v>21</v>
      </c>
      <c r="B15" s="63">
        <f>'34 kcs lány súly'!C102</f>
        <v>0</v>
      </c>
      <c r="C15" s="72">
        <f>'34 kcs lány súly'!B102</f>
        <v>0</v>
      </c>
      <c r="D15" s="64">
        <f>'34 kcs lány súly'!L102</f>
        <v>0</v>
      </c>
    </row>
    <row r="16" spans="1:10">
      <c r="A16" s="62" t="s">
        <v>22</v>
      </c>
      <c r="B16" s="63">
        <f>'34 kcs lány súly'!C110</f>
        <v>0</v>
      </c>
      <c r="C16" s="72">
        <f>'34 kcs lány súly'!B110</f>
        <v>0</v>
      </c>
      <c r="D16" s="64">
        <f>'34 kcs lány súly'!L110</f>
        <v>0</v>
      </c>
    </row>
    <row r="17" spans="1:4">
      <c r="A17" s="62" t="s">
        <v>23</v>
      </c>
      <c r="B17" s="63">
        <f>'34 kcs lány súly'!C118</f>
        <v>0</v>
      </c>
      <c r="C17" s="72">
        <v>0</v>
      </c>
      <c r="D17" s="64">
        <f>'34 kcs lány súly'!L118</f>
        <v>0</v>
      </c>
    </row>
    <row r="18" spans="1:4">
      <c r="A18" s="62" t="s">
        <v>29</v>
      </c>
      <c r="B18" s="63">
        <f>'34 kcs lány súly'!C126</f>
        <v>0</v>
      </c>
      <c r="C18" s="72">
        <f>'34 kcs lány súly'!B126</f>
        <v>0</v>
      </c>
      <c r="D18" s="64">
        <f>'34 kcs lány súly'!L126</f>
        <v>0</v>
      </c>
    </row>
    <row r="19" spans="1:4">
      <c r="A19" s="62" t="s">
        <v>30</v>
      </c>
      <c r="B19" s="63">
        <f>'34 kcs lány súly'!C134</f>
        <v>0</v>
      </c>
      <c r="C19" s="72">
        <f>'34 kcs lány súly'!B134</f>
        <v>0</v>
      </c>
      <c r="D19" s="64">
        <f>'34 kcs lány súly'!L134</f>
        <v>0</v>
      </c>
    </row>
    <row r="20" spans="1:4">
      <c r="A20" s="62" t="s">
        <v>31</v>
      </c>
      <c r="B20" s="63">
        <f>'34 kcs lány súly'!C142</f>
        <v>0</v>
      </c>
      <c r="C20" s="72">
        <f>'34 kcs lány súly'!B142</f>
        <v>0</v>
      </c>
      <c r="D20" s="64">
        <f>'34 kcs lány súly'!L142</f>
        <v>0</v>
      </c>
    </row>
    <row r="21" spans="1:4">
      <c r="A21" s="62" t="s">
        <v>32</v>
      </c>
      <c r="B21" s="63">
        <f>'34 kcs lány súly'!C150</f>
        <v>0</v>
      </c>
      <c r="C21" s="72">
        <f>'34 kcs lány súly'!B150</f>
        <v>0</v>
      </c>
      <c r="D21" s="64">
        <f>'34 kcs lány súly'!L150</f>
        <v>0</v>
      </c>
    </row>
    <row r="22" spans="1:4">
      <c r="A22" s="62" t="s">
        <v>33</v>
      </c>
      <c r="B22" s="63">
        <f>'34 kcs lány súly'!C158</f>
        <v>0</v>
      </c>
      <c r="C22" s="72">
        <f>'34 kcs lány súly'!B158</f>
        <v>0</v>
      </c>
      <c r="D22" s="64">
        <f>'34 kcs lány súly'!L158</f>
        <v>0</v>
      </c>
    </row>
    <row r="24" spans="1:4" ht="15">
      <c r="B24" s="85" t="str">
        <f>[8]Fedlap!A22</f>
        <v>Szekszárd</v>
      </c>
      <c r="C24" s="86">
        <f>[8]Fedlap!A25</f>
        <v>45188</v>
      </c>
    </row>
    <row r="26" spans="1:4">
      <c r="D26" t="s">
        <v>52</v>
      </c>
    </row>
    <row r="27" spans="1:4">
      <c r="A27" s="87" t="s">
        <v>50</v>
      </c>
    </row>
    <row r="30" spans="1:4">
      <c r="A30" t="s">
        <v>25</v>
      </c>
    </row>
    <row r="31" spans="1:4">
      <c r="A31" t="s">
        <v>26</v>
      </c>
    </row>
  </sheetData>
  <mergeCells count="1">
    <mergeCell ref="C1:D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zoomScaleNormal="100" zoomScalePageLayoutView="85" workbookViewId="0">
      <selection activeCell="A38" sqref="A38:XFD38"/>
    </sheetView>
  </sheetViews>
  <sheetFormatPr defaultColWidth="9.140625" defaultRowHeight="12.75"/>
  <cols>
    <col min="1" max="1" width="3.42578125" style="25" customWidth="1"/>
    <col min="2" max="2" width="69.5703125" style="55" customWidth="1"/>
    <col min="3" max="3" width="18.57031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3.75" customHeight="1">
      <c r="A1" s="133" t="s">
        <v>38</v>
      </c>
      <c r="B1" s="133"/>
      <c r="C1" s="133" t="s">
        <v>40</v>
      </c>
      <c r="D1" s="133"/>
      <c r="E1" s="133" t="s">
        <v>43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.75" customHeight="1" thickBot="1">
      <c r="A2" s="134" t="s">
        <v>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35" t="s">
        <v>13</v>
      </c>
      <c r="O3" s="136"/>
    </row>
    <row r="4" spans="1:15" ht="13.5" thickBot="1">
      <c r="B4" s="67" t="s">
        <v>48</v>
      </c>
      <c r="N4" s="137"/>
      <c r="O4" s="138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  <c r="N5" s="68"/>
      <c r="O5" s="68"/>
    </row>
    <row r="6" spans="1:15" s="34" customFormat="1" ht="15.75" thickBot="1">
      <c r="A6" s="33" t="s">
        <v>0</v>
      </c>
      <c r="B6" s="57" t="s">
        <v>100</v>
      </c>
      <c r="C6" s="18" t="s">
        <v>56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1.4125000000000001</v>
      </c>
      <c r="M6" s="75"/>
      <c r="N6" s="76">
        <f>RANK(L6,'magas sorrend'!$D$3:$D$22)</f>
        <v>1</v>
      </c>
      <c r="O6" s="77" t="s">
        <v>24</v>
      </c>
    </row>
    <row r="7" spans="1:15" ht="15">
      <c r="B7" s="55" t="s">
        <v>105</v>
      </c>
      <c r="C7" s="69">
        <v>2009</v>
      </c>
      <c r="D7" s="35">
        <v>1.4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26">
        <f>MAX(D7:I7)</f>
        <v>1.4</v>
      </c>
      <c r="L7" s="78"/>
      <c r="M7" s="75"/>
      <c r="N7" s="79"/>
      <c r="O7" s="80"/>
    </row>
    <row r="8" spans="1:15" ht="15">
      <c r="B8" s="55" t="s">
        <v>106</v>
      </c>
      <c r="C8" s="69">
        <v>2011</v>
      </c>
      <c r="D8" s="35">
        <v>1.1499999999999999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26">
        <f t="shared" ref="J8:J71" si="0">MAX(D8:I8)</f>
        <v>1.1499999999999999</v>
      </c>
      <c r="L8" s="78"/>
      <c r="M8" s="75"/>
      <c r="N8" s="79"/>
      <c r="O8" s="80"/>
    </row>
    <row r="9" spans="1:15" ht="15">
      <c r="B9" s="55" t="s">
        <v>57</v>
      </c>
      <c r="C9" s="69">
        <v>2009</v>
      </c>
      <c r="D9" s="35">
        <v>1.35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26">
        <f t="shared" si="0"/>
        <v>1.35</v>
      </c>
      <c r="L9" s="78"/>
      <c r="M9" s="75"/>
      <c r="N9" s="79"/>
      <c r="O9" s="80"/>
    </row>
    <row r="10" spans="1:15" ht="15">
      <c r="B10" s="55" t="s">
        <v>107</v>
      </c>
      <c r="C10" s="69">
        <v>2010</v>
      </c>
      <c r="D10" s="35">
        <v>1.5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26">
        <f t="shared" si="0"/>
        <v>1.5</v>
      </c>
      <c r="L10" s="78"/>
      <c r="M10" s="75"/>
      <c r="N10" s="79"/>
      <c r="O10" s="80"/>
    </row>
    <row r="11" spans="1:15" ht="15">
      <c r="B11" s="55" t="s">
        <v>108</v>
      </c>
      <c r="C11" s="69">
        <v>2009</v>
      </c>
      <c r="D11" s="35">
        <v>1.4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26">
        <f t="shared" si="0"/>
        <v>1.4</v>
      </c>
      <c r="L11" s="78"/>
      <c r="M11" s="75"/>
      <c r="N11" s="79"/>
      <c r="O11" s="80"/>
    </row>
    <row r="12" spans="1:15" ht="15">
      <c r="B12" s="58" t="s">
        <v>53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26.25" thickBot="1">
      <c r="A14" s="33" t="s">
        <v>1</v>
      </c>
      <c r="B14" s="57" t="s">
        <v>109</v>
      </c>
      <c r="C14" s="18" t="s">
        <v>55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1.35</v>
      </c>
      <c r="M14" s="75"/>
      <c r="N14" s="76">
        <f>RANK(L14,'magas sorrend'!$D$3:$D$22)</f>
        <v>3</v>
      </c>
      <c r="O14" s="77" t="s">
        <v>24</v>
      </c>
    </row>
    <row r="15" spans="1:15" ht="15">
      <c r="B15" s="59" t="s">
        <v>110</v>
      </c>
      <c r="C15" s="70">
        <v>2011</v>
      </c>
      <c r="D15" s="35">
        <v>1.4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26">
        <f t="shared" si="0"/>
        <v>1.4</v>
      </c>
      <c r="L15" s="78"/>
      <c r="M15" s="75"/>
      <c r="N15" s="79"/>
      <c r="O15" s="80"/>
    </row>
    <row r="16" spans="1:15" ht="15">
      <c r="B16" s="59" t="s">
        <v>111</v>
      </c>
      <c r="C16" s="70">
        <v>2009</v>
      </c>
      <c r="D16" s="35">
        <v>1.35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26">
        <f t="shared" si="0"/>
        <v>1.35</v>
      </c>
      <c r="L16" s="78"/>
      <c r="M16" s="75"/>
      <c r="N16" s="79"/>
      <c r="O16" s="80"/>
    </row>
    <row r="17" spans="1:19" ht="15">
      <c r="B17" s="59" t="s">
        <v>112</v>
      </c>
      <c r="C17" s="70">
        <v>2011</v>
      </c>
      <c r="D17" s="35">
        <v>1.25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26">
        <f t="shared" si="0"/>
        <v>1.25</v>
      </c>
      <c r="L17" s="78"/>
      <c r="M17" s="75"/>
      <c r="N17" s="79"/>
      <c r="O17" s="80"/>
    </row>
    <row r="18" spans="1:19" ht="15">
      <c r="B18" s="59" t="s">
        <v>113</v>
      </c>
      <c r="C18" s="70">
        <v>2010</v>
      </c>
      <c r="D18" s="35">
        <v>1.4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26">
        <f t="shared" si="0"/>
        <v>1.4</v>
      </c>
      <c r="L18" s="78"/>
      <c r="M18" s="75"/>
      <c r="N18" s="79"/>
      <c r="O18" s="80"/>
    </row>
    <row r="19" spans="1:19" ht="15">
      <c r="B19" s="59"/>
      <c r="C19" s="70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26">
        <f t="shared" si="0"/>
        <v>0</v>
      </c>
      <c r="L19" s="78"/>
      <c r="M19" s="75"/>
      <c r="N19" s="79"/>
      <c r="O19" s="80"/>
    </row>
    <row r="20" spans="1:19" ht="15">
      <c r="B20" s="58" t="s">
        <v>114</v>
      </c>
      <c r="L20" s="78"/>
      <c r="M20" s="75"/>
      <c r="N20" s="79"/>
      <c r="O20" s="80"/>
    </row>
    <row r="21" spans="1:19" ht="15.75" thickBot="1">
      <c r="B21" s="58"/>
      <c r="L21" s="78"/>
      <c r="M21" s="75"/>
      <c r="N21" s="79"/>
      <c r="O21" s="80"/>
    </row>
    <row r="22" spans="1:19" s="34" customFormat="1" ht="15.75" thickBot="1">
      <c r="A22" s="33" t="s">
        <v>2</v>
      </c>
      <c r="B22" s="60" t="s">
        <v>115</v>
      </c>
      <c r="C22" s="18" t="s">
        <v>55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1.2999999999999998</v>
      </c>
      <c r="M22" s="75"/>
      <c r="N22" s="76">
        <f>RANK(L22,'magas sorrend'!$D$3:$D$22)</f>
        <v>4</v>
      </c>
      <c r="O22" s="81" t="s">
        <v>24</v>
      </c>
    </row>
    <row r="23" spans="1:19" ht="15">
      <c r="B23" s="55" t="s">
        <v>116</v>
      </c>
      <c r="C23" s="71">
        <v>2010</v>
      </c>
      <c r="D23" s="35">
        <v>1.1499999999999999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26">
        <f t="shared" si="0"/>
        <v>1.1499999999999999</v>
      </c>
      <c r="L23" s="78"/>
      <c r="M23" s="75"/>
      <c r="N23" s="79"/>
      <c r="O23" s="80"/>
    </row>
    <row r="24" spans="1:19" ht="15">
      <c r="B24" s="55" t="s">
        <v>117</v>
      </c>
      <c r="C24" s="71">
        <v>2009</v>
      </c>
      <c r="D24" s="35">
        <v>1.3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26">
        <f t="shared" si="0"/>
        <v>1.3</v>
      </c>
      <c r="L24" s="78"/>
      <c r="M24" s="75"/>
      <c r="N24" s="79"/>
      <c r="O24" s="80"/>
    </row>
    <row r="25" spans="1:19" ht="15">
      <c r="B25" s="55" t="s">
        <v>118</v>
      </c>
      <c r="C25" s="71">
        <v>2010</v>
      </c>
      <c r="D25" s="35">
        <v>1.3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26">
        <f t="shared" si="0"/>
        <v>1.3</v>
      </c>
      <c r="L25" s="78"/>
      <c r="M25" s="75"/>
      <c r="N25" s="79"/>
      <c r="O25" s="80"/>
    </row>
    <row r="26" spans="1:19" ht="15">
      <c r="B26" s="55" t="s">
        <v>119</v>
      </c>
      <c r="C26" s="71">
        <v>2010</v>
      </c>
      <c r="D26" s="35">
        <v>1.25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26">
        <f t="shared" si="0"/>
        <v>1.25</v>
      </c>
      <c r="L26" s="78"/>
      <c r="M26" s="75"/>
      <c r="N26" s="79"/>
      <c r="O26" s="80"/>
    </row>
    <row r="27" spans="1:19" ht="15">
      <c r="B27" s="55" t="s">
        <v>120</v>
      </c>
      <c r="C27" s="71">
        <v>2009</v>
      </c>
      <c r="D27" s="35">
        <v>1.35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1.35</v>
      </c>
      <c r="L27" s="78"/>
      <c r="M27" s="75"/>
      <c r="N27" s="79"/>
      <c r="O27" s="80"/>
    </row>
    <row r="28" spans="1:19" ht="15">
      <c r="B28" s="58" t="s">
        <v>121</v>
      </c>
      <c r="L28" s="78"/>
      <c r="M28" s="75"/>
      <c r="N28" s="79"/>
      <c r="O28" s="80"/>
    </row>
    <row r="29" spans="1:19" ht="15.75" thickBot="1">
      <c r="B29" s="58"/>
      <c r="L29" s="78"/>
      <c r="M29" s="75"/>
      <c r="N29" s="79"/>
      <c r="O29" s="80"/>
    </row>
    <row r="30" spans="1:19" s="34" customFormat="1" ht="15.75" thickBot="1">
      <c r="A30" s="33" t="s">
        <v>3</v>
      </c>
      <c r="B30" s="60" t="s">
        <v>102</v>
      </c>
      <c r="C30" s="18" t="s">
        <v>55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1.3875000000000002</v>
      </c>
      <c r="M30" s="75"/>
      <c r="N30" s="76">
        <f>RANK(L30,'magas sorrend'!$D$3:$D$22)</f>
        <v>2</v>
      </c>
      <c r="O30" s="81" t="s">
        <v>24</v>
      </c>
      <c r="S30" s="36"/>
    </row>
    <row r="31" spans="1:19" ht="15">
      <c r="B31" s="55" t="s">
        <v>77</v>
      </c>
      <c r="C31" s="71">
        <v>2009</v>
      </c>
      <c r="D31" s="35">
        <v>1.25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26">
        <f t="shared" si="0"/>
        <v>1.25</v>
      </c>
      <c r="L31" s="78"/>
      <c r="M31" s="75"/>
      <c r="N31" s="79"/>
      <c r="O31" s="80"/>
    </row>
    <row r="32" spans="1:19" ht="15">
      <c r="B32" s="55" t="s">
        <v>122</v>
      </c>
      <c r="C32" s="71">
        <v>2009</v>
      </c>
      <c r="D32" s="35">
        <v>1.35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26">
        <f t="shared" si="0"/>
        <v>1.35</v>
      </c>
      <c r="L32" s="78"/>
      <c r="M32" s="75"/>
      <c r="N32" s="79"/>
      <c r="O32" s="80"/>
    </row>
    <row r="33" spans="1:15" ht="15">
      <c r="B33" s="55" t="s">
        <v>81</v>
      </c>
      <c r="C33" s="71">
        <v>2009</v>
      </c>
      <c r="D33" s="35">
        <v>1.35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6">
        <f t="shared" si="0"/>
        <v>1.35</v>
      </c>
      <c r="L33" s="78"/>
      <c r="M33" s="75"/>
      <c r="N33" s="79"/>
      <c r="O33" s="80"/>
    </row>
    <row r="34" spans="1:15" ht="15">
      <c r="B34" s="55" t="s">
        <v>123</v>
      </c>
      <c r="C34" s="71">
        <v>2009</v>
      </c>
      <c r="D34" s="35">
        <v>1.45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26">
        <f t="shared" si="0"/>
        <v>1.45</v>
      </c>
      <c r="L34" s="78"/>
      <c r="M34" s="75"/>
      <c r="N34" s="79"/>
      <c r="O34" s="80"/>
    </row>
    <row r="35" spans="1:15" ht="15">
      <c r="B35" s="55" t="s">
        <v>79</v>
      </c>
      <c r="C35" s="71">
        <v>2009</v>
      </c>
      <c r="D35" s="35">
        <v>1.4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26">
        <f t="shared" si="0"/>
        <v>1.4</v>
      </c>
      <c r="L35" s="78"/>
      <c r="M35" s="75"/>
      <c r="N35" s="79"/>
      <c r="O35" s="80"/>
    </row>
    <row r="36" spans="1:15" ht="15">
      <c r="B36" s="58" t="s">
        <v>124</v>
      </c>
      <c r="L36" s="78"/>
      <c r="M36" s="75"/>
      <c r="N36" s="79"/>
      <c r="O36" s="80"/>
    </row>
    <row r="37" spans="1:15" ht="15.75" thickBot="1">
      <c r="B37" s="58"/>
      <c r="L37" s="78"/>
      <c r="M37" s="75"/>
      <c r="N37" s="79"/>
      <c r="O37" s="80"/>
    </row>
    <row r="38" spans="1:15" s="34" customFormat="1" ht="26.25" thickBot="1">
      <c r="A38" s="33" t="s">
        <v>4</v>
      </c>
      <c r="B38" s="60" t="s">
        <v>103</v>
      </c>
      <c r="C38" s="18" t="s">
        <v>55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1.2875000000000001</v>
      </c>
      <c r="M38" s="75"/>
      <c r="N38" s="76">
        <f>RANK(L38,'magas sorrend'!$D$3:$D$22)</f>
        <v>5</v>
      </c>
      <c r="O38" s="81" t="s">
        <v>24</v>
      </c>
    </row>
    <row r="39" spans="1:15" ht="15">
      <c r="B39" s="55" t="s">
        <v>125</v>
      </c>
      <c r="C39" s="71">
        <v>2009</v>
      </c>
      <c r="D39" s="35">
        <v>1.2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26">
        <f t="shared" si="0"/>
        <v>1.2</v>
      </c>
      <c r="L39" s="78"/>
      <c r="M39" s="75"/>
      <c r="N39" s="79"/>
      <c r="O39" s="80"/>
    </row>
    <row r="40" spans="1:15" ht="15">
      <c r="B40" s="55" t="s">
        <v>93</v>
      </c>
      <c r="C40" s="71">
        <v>2009</v>
      </c>
      <c r="D40" s="35">
        <v>1.5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1.5</v>
      </c>
      <c r="L40" s="78"/>
      <c r="M40" s="75"/>
      <c r="N40" s="79"/>
      <c r="O40" s="80"/>
    </row>
    <row r="41" spans="1:15" ht="15">
      <c r="B41" s="55" t="s">
        <v>126</v>
      </c>
      <c r="C41" s="71">
        <v>2010</v>
      </c>
      <c r="D41" s="35">
        <v>1.1499999999999999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26">
        <f t="shared" si="0"/>
        <v>1.1499999999999999</v>
      </c>
      <c r="L41" s="78"/>
      <c r="M41" s="75"/>
      <c r="N41" s="79"/>
      <c r="O41" s="80"/>
    </row>
    <row r="42" spans="1:15" ht="15">
      <c r="B42" s="55" t="s">
        <v>127</v>
      </c>
      <c r="C42" s="71">
        <v>2009</v>
      </c>
      <c r="D42" s="35">
        <v>1.25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26">
        <f t="shared" si="0"/>
        <v>1.25</v>
      </c>
      <c r="L42" s="78"/>
      <c r="M42" s="75"/>
      <c r="N42" s="79"/>
      <c r="O42" s="80"/>
    </row>
    <row r="43" spans="1:15" ht="15">
      <c r="B43" s="55" t="s">
        <v>128</v>
      </c>
      <c r="C43" s="71">
        <v>2009</v>
      </c>
      <c r="D43" s="35">
        <v>1.2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26">
        <f t="shared" si="0"/>
        <v>1.2</v>
      </c>
      <c r="L43" s="78"/>
      <c r="M43" s="75"/>
      <c r="N43" s="79"/>
      <c r="O43" s="80"/>
    </row>
    <row r="44" spans="1:15" ht="15">
      <c r="B44" s="58" t="s">
        <v>95</v>
      </c>
      <c r="L44" s="78"/>
      <c r="M44" s="75"/>
      <c r="N44" s="79"/>
      <c r="O44" s="80"/>
    </row>
    <row r="45" spans="1:15" ht="15.75" thickBot="1">
      <c r="B45" s="58"/>
      <c r="L45" s="78"/>
      <c r="M45" s="75"/>
      <c r="N45" s="79"/>
      <c r="O45" s="80"/>
    </row>
    <row r="46" spans="1:15" s="34" customFormat="1" ht="15.75" thickBot="1">
      <c r="A46" s="33" t="s">
        <v>5</v>
      </c>
      <c r="B46" s="60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RANK(L46,'magas sorrend'!$D$3:$D$22)</f>
        <v>6</v>
      </c>
      <c r="O46" s="81" t="s">
        <v>24</v>
      </c>
    </row>
    <row r="47" spans="1:15" ht="15">
      <c r="C47" s="71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26">
        <f t="shared" si="0"/>
        <v>0</v>
      </c>
      <c r="L47" s="78"/>
      <c r="M47" s="75"/>
      <c r="N47" s="79"/>
      <c r="O47" s="80"/>
    </row>
    <row r="48" spans="1:15" ht="15">
      <c r="C48" s="71"/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26">
        <f t="shared" si="0"/>
        <v>0</v>
      </c>
      <c r="L48" s="78"/>
      <c r="M48" s="75"/>
      <c r="N48" s="79"/>
      <c r="O48" s="80"/>
    </row>
    <row r="49" spans="1:15" ht="15">
      <c r="C49" s="71"/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6">
        <f t="shared" si="0"/>
        <v>0</v>
      </c>
      <c r="L49" s="78"/>
      <c r="M49" s="75"/>
      <c r="N49" s="79"/>
      <c r="O49" s="80"/>
    </row>
    <row r="50" spans="1:15" ht="15">
      <c r="C50" s="71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26">
        <f t="shared" si="0"/>
        <v>0</v>
      </c>
      <c r="L50" s="78"/>
      <c r="M50" s="75"/>
      <c r="N50" s="79"/>
      <c r="O50" s="80"/>
    </row>
    <row r="51" spans="1:15" ht="15">
      <c r="C51" s="71"/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6">
        <f t="shared" si="0"/>
        <v>0</v>
      </c>
      <c r="L51" s="78"/>
      <c r="M51" s="75"/>
      <c r="N51" s="79"/>
      <c r="O51" s="80"/>
    </row>
    <row r="52" spans="1:15" ht="15">
      <c r="B52" s="58" t="s">
        <v>10</v>
      </c>
      <c r="L52" s="78"/>
      <c r="M52" s="75"/>
      <c r="N52" s="79"/>
      <c r="O52" s="80"/>
    </row>
    <row r="53" spans="1:15" ht="15.75" thickBot="1">
      <c r="B53" s="58"/>
      <c r="L53" s="78"/>
      <c r="M53" s="75"/>
      <c r="N53" s="79"/>
      <c r="O53" s="80"/>
    </row>
    <row r="54" spans="1:15" s="34" customFormat="1" ht="15.75" thickBot="1">
      <c r="A54" s="33" t="s">
        <v>6</v>
      </c>
      <c r="B54" s="60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RANK(L54,'magas sorrend'!$D$3:$D$22)</f>
        <v>6</v>
      </c>
      <c r="O54" s="81" t="s">
        <v>24</v>
      </c>
    </row>
    <row r="55" spans="1:15" ht="15">
      <c r="C55" s="71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0</v>
      </c>
      <c r="L55" s="78"/>
      <c r="M55" s="75"/>
      <c r="N55" s="79"/>
      <c r="O55" s="82"/>
    </row>
    <row r="56" spans="1:15" ht="15">
      <c r="C56" s="71"/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0</v>
      </c>
      <c r="L56" s="78"/>
      <c r="M56" s="75"/>
      <c r="N56" s="79"/>
      <c r="O56" s="80"/>
    </row>
    <row r="57" spans="1:15" ht="15">
      <c r="C57" s="71"/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0</v>
      </c>
      <c r="L57" s="78"/>
      <c r="M57" s="75"/>
      <c r="N57" s="79"/>
      <c r="O57" s="80"/>
    </row>
    <row r="58" spans="1:15" ht="15">
      <c r="C58" s="71"/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0</v>
      </c>
      <c r="L58" s="78"/>
      <c r="M58" s="75"/>
      <c r="N58" s="79"/>
      <c r="O58" s="80"/>
    </row>
    <row r="59" spans="1:15" ht="15">
      <c r="C59" s="7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58" t="s">
        <v>10</v>
      </c>
      <c r="L60" s="78"/>
      <c r="M60" s="75"/>
      <c r="N60" s="79"/>
      <c r="O60" s="80"/>
    </row>
    <row r="61" spans="1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RANK(L62,'magas sorrend'!$D$3:$D$22)</f>
        <v>6</v>
      </c>
      <c r="O62" s="81" t="s">
        <v>24</v>
      </c>
    </row>
    <row r="63" spans="1:15" ht="15">
      <c r="C63" s="71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71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71"/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71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71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t="shared" si="0"/>
        <v>0</v>
      </c>
      <c r="L67" s="78"/>
      <c r="M67" s="75"/>
      <c r="N67" s="79"/>
      <c r="O67" s="80"/>
    </row>
    <row r="68" spans="1:15" ht="15">
      <c r="B68" s="58" t="s">
        <v>10</v>
      </c>
      <c r="L68" s="78"/>
      <c r="M68" s="75"/>
      <c r="N68" s="79"/>
      <c r="O68" s="80"/>
    </row>
    <row r="69" spans="1:15" ht="15.75" thickBot="1">
      <c r="B69" s="58"/>
      <c r="L69" s="78"/>
      <c r="M69" s="75"/>
      <c r="N69" s="79"/>
      <c r="O69" s="80"/>
    </row>
    <row r="70" spans="1:15" ht="15.75" thickBot="1">
      <c r="A70" s="33" t="s">
        <v>34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RANK(L70,'magas sorrend'!$D$3:$D$22)</f>
        <v>6</v>
      </c>
      <c r="O70" s="81" t="s">
        <v>24</v>
      </c>
    </row>
    <row r="71" spans="1:15" ht="15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7" customFormat="1" ht="15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RANK(L78,'magas sorrend'!$D$3:$D$22)</f>
        <v>6</v>
      </c>
      <c r="O78" s="81" t="s">
        <v>24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58" t="s">
        <v>10</v>
      </c>
      <c r="L84" s="78"/>
      <c r="M84" s="75"/>
      <c r="N84" s="79"/>
      <c r="O84" s="80"/>
    </row>
    <row r="85" spans="1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RANK(L86,'magas sorrend'!$D$3:$D$22)</f>
        <v>6</v>
      </c>
      <c r="O86" s="81" t="s">
        <v>24</v>
      </c>
    </row>
    <row r="87" spans="1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58" t="s">
        <v>10</v>
      </c>
      <c r="L92" s="78"/>
      <c r="M92" s="75"/>
      <c r="N92" s="79"/>
      <c r="O92" s="80"/>
    </row>
    <row r="93" spans="1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RANK(L94,'magas sorrend'!$D$3:$D$22)</f>
        <v>6</v>
      </c>
      <c r="O94" s="81" t="s">
        <v>24</v>
      </c>
    </row>
    <row r="95" spans="1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58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RANK(L102,'magas sorrend'!$D$3:$D$22)</f>
        <v>6</v>
      </c>
      <c r="O102" s="81" t="s">
        <v>24</v>
      </c>
    </row>
    <row r="103" spans="1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58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RANK(L110,'magas sorrend'!$D$3:$D$22)</f>
        <v>6</v>
      </c>
      <c r="O110" s="81" t="s">
        <v>24</v>
      </c>
    </row>
    <row r="111" spans="1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58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RANK(L118,'magas sorrend'!$D$3:$D$22)</f>
        <v>6</v>
      </c>
      <c r="O118" s="81" t="s">
        <v>24</v>
      </c>
    </row>
    <row r="119" spans="1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58" t="s">
        <v>10</v>
      </c>
      <c r="L124" s="78"/>
      <c r="M124" s="75"/>
      <c r="N124" s="79"/>
      <c r="O124" s="80"/>
    </row>
    <row r="125" spans="1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RANK(L126,'magas sorrend'!$D$3:$D$22)</f>
        <v>6</v>
      </c>
      <c r="O126" s="81" t="s">
        <v>24</v>
      </c>
    </row>
    <row r="127" spans="1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58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RANK(L134,'magas sorrend'!$D$3:$D$22)</f>
        <v>6</v>
      </c>
      <c r="O134" s="81" t="s">
        <v>24</v>
      </c>
    </row>
    <row r="135" spans="1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58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RANK(L142,'magas sorrend'!$D$3:$D$22)</f>
        <v>6</v>
      </c>
      <c r="O142" s="81" t="s">
        <v>24</v>
      </c>
    </row>
    <row r="143" spans="1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58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RANK(L150,'magas sorrend'!$D$3:$D$22)</f>
        <v>6</v>
      </c>
      <c r="O150" s="81" t="s">
        <v>24</v>
      </c>
    </row>
    <row r="151" spans="1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58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RANK(L158,'magas sorrend'!$D$3:$D$22)</f>
        <v>6</v>
      </c>
      <c r="O158" s="81" t="s">
        <v>24</v>
      </c>
    </row>
    <row r="159" spans="1:15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3"/>
        <v>0</v>
      </c>
      <c r="N159" s="38"/>
    </row>
    <row r="160" spans="1:15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3"/>
        <v>0</v>
      </c>
      <c r="N160" s="38"/>
    </row>
    <row r="161" spans="2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3"/>
        <v>0</v>
      </c>
      <c r="N161" s="38"/>
    </row>
    <row r="162" spans="2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3"/>
        <v>0</v>
      </c>
      <c r="N162" s="38"/>
    </row>
    <row r="163" spans="2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3"/>
        <v>0</v>
      </c>
      <c r="N163" s="38"/>
    </row>
    <row r="164" spans="2:14" ht="14.25">
      <c r="B164" s="58" t="s">
        <v>10</v>
      </c>
      <c r="N164" s="38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E5XZNNe31C0Z0kdUB1b3INSlz3Y0D5E+Qu9B9j2laMA0S30wCPY9St8+Nufq6yzxjeTQIRoOPG4XPDd3BBIYJA==" saltValue="hGRU1BsfmgDjt7Gdtv92Z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112" priority="1" operator="between">
      <formula>2009</formula>
      <formula>2012</formula>
    </cfRule>
  </conditionalFormatting>
  <conditionalFormatting sqref="D12:I14 D20:I22 D28:I30 D36:I38 D44:I46 D52:I54 D60:I62 D68:I70">
    <cfRule type="cellIs" dxfId="111" priority="14" operator="between">
      <formula>2002</formula>
      <formula>2007</formula>
    </cfRule>
  </conditionalFormatting>
  <conditionalFormatting sqref="D76:I78">
    <cfRule type="cellIs" dxfId="110" priority="13" operator="between">
      <formula>2002</formula>
      <formula>2007</formula>
    </cfRule>
  </conditionalFormatting>
  <conditionalFormatting sqref="D84:I86">
    <cfRule type="cellIs" dxfId="109" priority="12" operator="between">
      <formula>2002</formula>
      <formula>2007</formula>
    </cfRule>
  </conditionalFormatting>
  <conditionalFormatting sqref="D92:I94">
    <cfRule type="cellIs" dxfId="108" priority="11" operator="between">
      <formula>2002</formula>
      <formula>2007</formula>
    </cfRule>
  </conditionalFormatting>
  <conditionalFormatting sqref="D100:I102">
    <cfRule type="cellIs" dxfId="107" priority="10" operator="between">
      <formula>2002</formula>
      <formula>2007</formula>
    </cfRule>
  </conditionalFormatting>
  <conditionalFormatting sqref="D108:I110">
    <cfRule type="cellIs" dxfId="106" priority="9" operator="between">
      <formula>2002</formula>
      <formula>2007</formula>
    </cfRule>
  </conditionalFormatting>
  <conditionalFormatting sqref="D116:I118">
    <cfRule type="cellIs" dxfId="105" priority="8" operator="between">
      <formula>2002</formula>
      <formula>2007</formula>
    </cfRule>
  </conditionalFormatting>
  <conditionalFormatting sqref="D124:I126">
    <cfRule type="cellIs" dxfId="104" priority="7" operator="between">
      <formula>2002</formula>
      <formula>2007</formula>
    </cfRule>
  </conditionalFormatting>
  <conditionalFormatting sqref="D132:I134">
    <cfRule type="cellIs" dxfId="103" priority="6" operator="between">
      <formula>2002</formula>
      <formula>2007</formula>
    </cfRule>
  </conditionalFormatting>
  <conditionalFormatting sqref="D140:I142">
    <cfRule type="cellIs" dxfId="102" priority="5" operator="between">
      <formula>2002</formula>
      <formula>2007</formula>
    </cfRule>
  </conditionalFormatting>
  <conditionalFormatting sqref="D148:I150">
    <cfRule type="cellIs" dxfId="101" priority="4" operator="between">
      <formula>2002</formula>
      <formula>2007</formula>
    </cfRule>
  </conditionalFormatting>
  <conditionalFormatting sqref="D156:I158">
    <cfRule type="cellIs" dxfId="100" priority="3" operator="between">
      <formula>2002</formula>
      <formula>2007</formula>
    </cfRule>
  </conditionalFormatting>
  <conditionalFormatting sqref="D164:I248">
    <cfRule type="cellIs" dxfId="99" priority="2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0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5" manualBreakCount="5">
    <brk id="36" max="16383" man="1"/>
    <brk id="44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638D6E1-687C-40EA-A4C1-B855F1DA9B0A}">
          <x14:formula1>
            <xm:f>'magas sorrend'!$H$3:$H$7</xm:f>
          </x14:formula1>
          <xm:sqref>E1:O1</xm:sqref>
        </x14:dataValidation>
        <x14:dataValidation type="list" allowBlank="1" showInputMessage="1" showErrorMessage="1" xr:uid="{1E91854F-4C52-42A4-B5CC-E0B48251D45D}">
          <x14:formula1>
            <xm:f>'magas sorrend'!$J$3:$J$4</xm:f>
          </x14:formula1>
          <xm:sqref>A1:B1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31"/>
  <sheetViews>
    <sheetView zoomScaleNormal="100" workbookViewId="0">
      <selection activeCell="F23" sqref="F23"/>
    </sheetView>
  </sheetViews>
  <sheetFormatPr defaultRowHeight="12.75"/>
  <cols>
    <col min="1" max="1" width="8" customWidth="1"/>
    <col min="2" max="2" width="18.85546875" customWidth="1"/>
    <col min="3" max="3" width="81.85546875" customWidth="1"/>
    <col min="4" max="4" width="10.140625" style="114" customWidth="1"/>
    <col min="8" max="8" width="21" hidden="1" customWidth="1"/>
    <col min="9" max="10" width="9.140625" hidden="1" customWidth="1"/>
    <col min="11" max="11" width="9.140625" customWidth="1"/>
  </cols>
  <sheetData>
    <row r="1" spans="1:10" ht="31.5" customHeight="1">
      <c r="A1" s="65" t="str">
        <f>'34 kcs fiú magas'!A1:M1</f>
        <v>Fiú</v>
      </c>
      <c r="B1" s="66" t="str">
        <f>'34 kcs fiú magas'!C1</f>
        <v>III-IV.</v>
      </c>
      <c r="C1" s="139" t="str">
        <f>'34 kcs fiú magas'!E1</f>
        <v>Magasugrás</v>
      </c>
      <c r="D1" s="140"/>
    </row>
    <row r="2" spans="1:10" ht="18" customHeight="1">
      <c r="A2" s="61"/>
      <c r="B2" s="61" t="s">
        <v>14</v>
      </c>
      <c r="C2" s="61" t="s">
        <v>15</v>
      </c>
      <c r="D2" s="112" t="s">
        <v>16</v>
      </c>
      <c r="H2" t="s">
        <v>41</v>
      </c>
      <c r="J2" t="s">
        <v>37</v>
      </c>
    </row>
    <row r="3" spans="1:10">
      <c r="A3" s="62" t="s">
        <v>0</v>
      </c>
      <c r="B3" s="63" t="str">
        <f>'34 kcs fiú magas'!C6</f>
        <v>Bonyhád</v>
      </c>
      <c r="C3" s="72" t="str">
        <f>'34 kcs fiú magas'!B6</f>
        <v>Bonyhádi Általános Iskola, Gimnázium és Alapfokú Művészeti Iskola</v>
      </c>
      <c r="D3" s="113">
        <f>'34 kcs fiú magas'!L6</f>
        <v>1.4125000000000001</v>
      </c>
      <c r="H3" t="s">
        <v>43</v>
      </c>
      <c r="J3" t="s">
        <v>38</v>
      </c>
    </row>
    <row r="4" spans="1:10">
      <c r="A4" s="62" t="s">
        <v>3</v>
      </c>
      <c r="B4" s="63" t="str">
        <f>'34 kcs fiú magas'!C30</f>
        <v>Szekszárd</v>
      </c>
      <c r="C4" s="72" t="str">
        <f>'34 kcs fiú magas'!B30</f>
        <v>Szekszárdi Dienes Valéria Általános Iskola</v>
      </c>
      <c r="D4" s="113">
        <f>'34 kcs fiú magas'!L30</f>
        <v>1.3875000000000002</v>
      </c>
      <c r="H4" t="s">
        <v>42</v>
      </c>
      <c r="J4" t="s">
        <v>39</v>
      </c>
    </row>
    <row r="5" spans="1:10">
      <c r="A5" s="62" t="s">
        <v>1</v>
      </c>
      <c r="B5" s="63" t="str">
        <f>'34 kcs fiú magas'!C14</f>
        <v>Szekszárd</v>
      </c>
      <c r="C5" s="72" t="str">
        <f>'34 kcs fiú magas'!B14</f>
        <v>PTE Illyés Gyula Gyakorló Általános Iskola, Alapfokú Művészeti Iskola és Gyakorlóóvoda</v>
      </c>
      <c r="D5" s="113">
        <f>'34 kcs fiú magas'!L14</f>
        <v>1.35</v>
      </c>
      <c r="H5" t="s">
        <v>46</v>
      </c>
    </row>
    <row r="6" spans="1:10">
      <c r="A6" s="62" t="s">
        <v>2</v>
      </c>
      <c r="B6" s="63" t="str">
        <f>'34 kcs fiú magas'!C22</f>
        <v>Szekszárd</v>
      </c>
      <c r="C6" s="72" t="str">
        <f>'34 kcs fiú magas'!B22</f>
        <v>Szekszárdi Baka István Általános Iskola</v>
      </c>
      <c r="D6" s="113">
        <f>'34 kcs fiú magas'!L22</f>
        <v>1.2999999999999998</v>
      </c>
      <c r="H6" t="s">
        <v>47</v>
      </c>
    </row>
    <row r="7" spans="1:10">
      <c r="A7" s="62" t="s">
        <v>4</v>
      </c>
      <c r="B7" s="63" t="str">
        <f>'34 kcs fiú magas'!C38</f>
        <v>Szekszárd</v>
      </c>
      <c r="C7" s="72" t="str">
        <f>'34 kcs fiú magas'!B38</f>
        <v>Szent József Katolikus Általános Iskola és Óvoda - Katholische Grundschule</v>
      </c>
      <c r="D7" s="113">
        <f>'34 kcs fiú magas'!L38</f>
        <v>1.2875000000000001</v>
      </c>
      <c r="H7" t="s">
        <v>44</v>
      </c>
    </row>
    <row r="8" spans="1:10">
      <c r="A8" s="62" t="s">
        <v>5</v>
      </c>
      <c r="B8" s="63">
        <f>'34 kcs fiú magas'!C46</f>
        <v>0</v>
      </c>
      <c r="C8" s="72">
        <f>'34 kcs fiú magas'!B46</f>
        <v>0</v>
      </c>
      <c r="D8" s="113">
        <f>'34 kcs fiú magas'!L46</f>
        <v>0</v>
      </c>
    </row>
    <row r="9" spans="1:10">
      <c r="A9" s="62" t="s">
        <v>6</v>
      </c>
      <c r="B9" s="63">
        <f>'34 kcs fiú magas'!C54</f>
        <v>0</v>
      </c>
      <c r="C9" s="72">
        <f>'34 kcs fiú magas'!B54</f>
        <v>0</v>
      </c>
      <c r="D9" s="113">
        <f>'34 kcs fiú magas'!L54</f>
        <v>0</v>
      </c>
    </row>
    <row r="10" spans="1:10">
      <c r="A10" s="62" t="s">
        <v>7</v>
      </c>
      <c r="B10" s="63">
        <f>'34 kcs fiú magas'!C62</f>
        <v>0</v>
      </c>
      <c r="C10" s="72">
        <f>'34 kcs fiú magas'!B62</f>
        <v>0</v>
      </c>
      <c r="D10" s="113">
        <f>'34 kcs fiú magas'!L62</f>
        <v>0</v>
      </c>
    </row>
    <row r="11" spans="1:10">
      <c r="A11" s="62" t="s">
        <v>17</v>
      </c>
      <c r="B11" s="63">
        <f>'34 kcs fiú magas'!C70</f>
        <v>0</v>
      </c>
      <c r="C11" s="72">
        <f>'34 kcs fiú magas'!B70</f>
        <v>0</v>
      </c>
      <c r="D11" s="113">
        <f>'34 kcs fiú magas'!L70</f>
        <v>0</v>
      </c>
    </row>
    <row r="12" spans="1:10">
      <c r="A12" s="62" t="s">
        <v>18</v>
      </c>
      <c r="B12" s="63">
        <f>'34 kcs fiú magas'!C78</f>
        <v>0</v>
      </c>
      <c r="C12" s="72">
        <f>'34 kcs fiú magas'!B78</f>
        <v>0</v>
      </c>
      <c r="D12" s="113">
        <f>'34 kcs fiú magas'!L78</f>
        <v>0</v>
      </c>
    </row>
    <row r="13" spans="1:10">
      <c r="A13" s="62" t="s">
        <v>19</v>
      </c>
      <c r="B13" s="63">
        <f>'34 kcs fiú magas'!C86</f>
        <v>0</v>
      </c>
      <c r="C13" s="72">
        <f>'34 kcs fiú magas'!B86</f>
        <v>0</v>
      </c>
      <c r="D13" s="113">
        <f>'34 kcs fiú magas'!L86</f>
        <v>0</v>
      </c>
    </row>
    <row r="14" spans="1:10">
      <c r="A14" s="62" t="s">
        <v>20</v>
      </c>
      <c r="B14" s="63">
        <f>'34 kcs fiú magas'!C94</f>
        <v>0</v>
      </c>
      <c r="C14" s="72">
        <f>'34 kcs fiú magas'!B94</f>
        <v>0</v>
      </c>
      <c r="D14" s="113">
        <f>'34 kcs fiú magas'!L94</f>
        <v>0</v>
      </c>
    </row>
    <row r="15" spans="1:10">
      <c r="A15" s="62" t="s">
        <v>21</v>
      </c>
      <c r="B15" s="63">
        <f>'34 kcs fiú magas'!C102</f>
        <v>0</v>
      </c>
      <c r="C15" s="72">
        <f>'34 kcs fiú magas'!B102</f>
        <v>0</v>
      </c>
      <c r="D15" s="113">
        <f>'34 kcs fiú magas'!L102</f>
        <v>0</v>
      </c>
    </row>
    <row r="16" spans="1:10">
      <c r="A16" s="62" t="s">
        <v>22</v>
      </c>
      <c r="B16" s="63">
        <f>'34 kcs fiú magas'!C110</f>
        <v>0</v>
      </c>
      <c r="C16" s="72">
        <f>'34 kcs fiú magas'!B110</f>
        <v>0</v>
      </c>
      <c r="D16" s="113">
        <f>'34 kcs fiú magas'!L110</f>
        <v>0</v>
      </c>
    </row>
    <row r="17" spans="1:4">
      <c r="A17" s="62" t="s">
        <v>23</v>
      </c>
      <c r="B17" s="63">
        <f>'34 kcs fiú magas'!C118</f>
        <v>0</v>
      </c>
      <c r="C17" s="72">
        <v>0</v>
      </c>
      <c r="D17" s="113">
        <f>'34 kcs fiú magas'!L118</f>
        <v>0</v>
      </c>
    </row>
    <row r="18" spans="1:4">
      <c r="A18" s="62" t="s">
        <v>29</v>
      </c>
      <c r="B18" s="63">
        <f>'34 kcs fiú magas'!C126</f>
        <v>0</v>
      </c>
      <c r="C18" s="72">
        <f>'34 kcs fiú magas'!B126</f>
        <v>0</v>
      </c>
      <c r="D18" s="113">
        <f>'34 kcs fiú magas'!L126</f>
        <v>0</v>
      </c>
    </row>
    <row r="19" spans="1:4">
      <c r="A19" s="62" t="s">
        <v>30</v>
      </c>
      <c r="B19" s="63">
        <f>'34 kcs fiú magas'!C134</f>
        <v>0</v>
      </c>
      <c r="C19" s="72">
        <f>'34 kcs fiú magas'!B134</f>
        <v>0</v>
      </c>
      <c r="D19" s="113">
        <f>'34 kcs fiú magas'!L134</f>
        <v>0</v>
      </c>
    </row>
    <row r="20" spans="1:4">
      <c r="A20" s="62" t="s">
        <v>31</v>
      </c>
      <c r="B20" s="63">
        <f>'34 kcs fiú magas'!C142</f>
        <v>0</v>
      </c>
      <c r="C20" s="72">
        <f>'34 kcs fiú magas'!B142</f>
        <v>0</v>
      </c>
      <c r="D20" s="113">
        <f>'34 kcs fiú magas'!L142</f>
        <v>0</v>
      </c>
    </row>
    <row r="21" spans="1:4">
      <c r="A21" s="62" t="s">
        <v>32</v>
      </c>
      <c r="B21" s="63">
        <f>'34 kcs fiú magas'!C150</f>
        <v>0</v>
      </c>
      <c r="C21" s="72">
        <f>'34 kcs fiú magas'!B150</f>
        <v>0</v>
      </c>
      <c r="D21" s="113">
        <f>'34 kcs fiú magas'!L150</f>
        <v>0</v>
      </c>
    </row>
    <row r="22" spans="1:4">
      <c r="A22" s="62" t="s">
        <v>33</v>
      </c>
      <c r="B22" s="63">
        <f>'34 kcs fiú magas'!C158</f>
        <v>0</v>
      </c>
      <c r="C22" s="72">
        <f>'34 kcs fiú magas'!B158</f>
        <v>0</v>
      </c>
      <c r="D22" s="113">
        <f>'34 kcs fiú magas'!L158</f>
        <v>0</v>
      </c>
    </row>
    <row r="24" spans="1:4" ht="15">
      <c r="B24" s="85" t="str">
        <f>[1]Fedlap!A22</f>
        <v>Szekszárd</v>
      </c>
      <c r="C24" s="86">
        <f>[1]Fedlap!A25</f>
        <v>45188</v>
      </c>
    </row>
    <row r="26" spans="1:4">
      <c r="D26" s="114" t="s">
        <v>52</v>
      </c>
    </row>
    <row r="27" spans="1:4">
      <c r="A27" s="87" t="s">
        <v>50</v>
      </c>
    </row>
    <row r="30" spans="1:4">
      <c r="A30" t="s">
        <v>25</v>
      </c>
    </row>
    <row r="31" spans="1:4">
      <c r="A31" t="s">
        <v>26</v>
      </c>
    </row>
  </sheetData>
  <mergeCells count="1">
    <mergeCell ref="C1:D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zoomScaleNormal="100" zoomScalePageLayoutView="85" workbookViewId="0">
      <selection activeCell="B22" sqref="B22"/>
    </sheetView>
  </sheetViews>
  <sheetFormatPr defaultColWidth="9.140625" defaultRowHeight="12.75"/>
  <cols>
    <col min="1" max="1" width="3.42578125" style="25" customWidth="1"/>
    <col min="2" max="2" width="69.5703125" style="55" customWidth="1"/>
    <col min="3" max="3" width="18.57031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3.75" customHeight="1">
      <c r="A1" s="133" t="s">
        <v>38</v>
      </c>
      <c r="B1" s="133"/>
      <c r="C1" s="133" t="s">
        <v>40</v>
      </c>
      <c r="D1" s="133"/>
      <c r="E1" s="133" t="s">
        <v>42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.75" customHeight="1" thickBot="1">
      <c r="A2" s="134" t="s">
        <v>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35" t="s">
        <v>13</v>
      </c>
      <c r="O3" s="136"/>
    </row>
    <row r="4" spans="1:15" ht="13.5" thickBot="1">
      <c r="B4" s="67" t="s">
        <v>48</v>
      </c>
      <c r="N4" s="137"/>
      <c r="O4" s="138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  <c r="N5" s="68"/>
      <c r="O5" s="68"/>
    </row>
    <row r="6" spans="1:15" s="34" customFormat="1" ht="15.75" thickBot="1">
      <c r="A6" s="33" t="s">
        <v>0</v>
      </c>
      <c r="B6" s="57" t="s">
        <v>100</v>
      </c>
      <c r="C6" s="18" t="s">
        <v>56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4.9424999999999999</v>
      </c>
      <c r="M6" s="75"/>
      <c r="N6" s="76">
        <f>RANK(L6,'távol sorrend'!$D$3:$D$22)</f>
        <v>1</v>
      </c>
      <c r="O6" s="77" t="s">
        <v>24</v>
      </c>
    </row>
    <row r="7" spans="1:15" ht="15">
      <c r="B7" s="55" t="s">
        <v>105</v>
      </c>
      <c r="C7" s="69">
        <v>2009</v>
      </c>
      <c r="D7" s="35">
        <v>4.7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26">
        <f>MAX(D7:I7)</f>
        <v>4.7</v>
      </c>
      <c r="L7" s="78"/>
      <c r="M7" s="75"/>
      <c r="N7" s="79"/>
      <c r="O7" s="80"/>
    </row>
    <row r="8" spans="1:15" ht="15">
      <c r="B8" s="55" t="s">
        <v>57</v>
      </c>
      <c r="C8" s="69">
        <v>2009</v>
      </c>
      <c r="D8" s="35">
        <v>4.28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26">
        <f t="shared" ref="J8:J71" si="0">MAX(D8:I8)</f>
        <v>4.28</v>
      </c>
      <c r="L8" s="78"/>
      <c r="M8" s="75"/>
      <c r="N8" s="79"/>
      <c r="O8" s="80"/>
    </row>
    <row r="9" spans="1:15" ht="15">
      <c r="B9" s="55" t="s">
        <v>106</v>
      </c>
      <c r="C9" s="69">
        <v>2011</v>
      </c>
      <c r="D9" s="35">
        <v>4.25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26">
        <f t="shared" si="0"/>
        <v>4.25</v>
      </c>
      <c r="L9" s="78"/>
      <c r="M9" s="75"/>
      <c r="N9" s="79"/>
      <c r="O9" s="80"/>
    </row>
    <row r="10" spans="1:15" ht="15">
      <c r="B10" s="55" t="s">
        <v>107</v>
      </c>
      <c r="C10" s="69">
        <v>2009</v>
      </c>
      <c r="D10" s="35">
        <v>5.95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26">
        <f t="shared" si="0"/>
        <v>5.95</v>
      </c>
      <c r="L10" s="78"/>
      <c r="M10" s="75"/>
      <c r="N10" s="79"/>
      <c r="O10" s="80"/>
    </row>
    <row r="11" spans="1:15" ht="15">
      <c r="B11" s="55" t="s">
        <v>108</v>
      </c>
      <c r="C11" s="69">
        <v>2009</v>
      </c>
      <c r="D11" s="35">
        <v>4.84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26">
        <f t="shared" si="0"/>
        <v>4.84</v>
      </c>
      <c r="L11" s="78"/>
      <c r="M11" s="75"/>
      <c r="N11" s="79"/>
      <c r="O11" s="80"/>
    </row>
    <row r="12" spans="1:15" ht="15">
      <c r="B12" s="58" t="s">
        <v>53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26.25" thickBot="1">
      <c r="A14" s="33" t="s">
        <v>1</v>
      </c>
      <c r="B14" s="57" t="s">
        <v>109</v>
      </c>
      <c r="C14" s="18" t="s">
        <v>55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4.0049999999999999</v>
      </c>
      <c r="M14" s="75"/>
      <c r="N14" s="76">
        <f>RANK(L14,'távol sorrend'!$D$3:$D$22)</f>
        <v>7</v>
      </c>
      <c r="O14" s="77" t="s">
        <v>24</v>
      </c>
    </row>
    <row r="15" spans="1:15" ht="15">
      <c r="B15" s="59" t="s">
        <v>110</v>
      </c>
      <c r="C15" s="70">
        <v>2011</v>
      </c>
      <c r="D15" s="35">
        <v>3.83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26">
        <f t="shared" si="0"/>
        <v>3.83</v>
      </c>
      <c r="L15" s="78"/>
      <c r="M15" s="75"/>
      <c r="N15" s="79"/>
      <c r="O15" s="80"/>
    </row>
    <row r="16" spans="1:15" ht="15">
      <c r="B16" s="59" t="s">
        <v>141</v>
      </c>
      <c r="C16" s="70">
        <v>2010</v>
      </c>
      <c r="D16" s="35">
        <v>4.2699999999999996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26">
        <f t="shared" si="0"/>
        <v>4.2699999999999996</v>
      </c>
      <c r="L16" s="78"/>
      <c r="M16" s="75"/>
      <c r="N16" s="79"/>
      <c r="O16" s="80"/>
    </row>
    <row r="17" spans="1:19" ht="15">
      <c r="B17" s="59" t="s">
        <v>142</v>
      </c>
      <c r="C17" s="70">
        <v>2011</v>
      </c>
      <c r="D17" s="35">
        <v>3.82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26">
        <f t="shared" si="0"/>
        <v>3.82</v>
      </c>
      <c r="L17" s="78"/>
      <c r="M17" s="75"/>
      <c r="N17" s="79"/>
      <c r="O17" s="80"/>
    </row>
    <row r="18" spans="1:19" ht="15">
      <c r="B18" s="59" t="s">
        <v>113</v>
      </c>
      <c r="C18" s="70">
        <v>2010</v>
      </c>
      <c r="D18" s="35">
        <v>3.89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26">
        <f t="shared" si="0"/>
        <v>3.89</v>
      </c>
      <c r="L18" s="78"/>
      <c r="M18" s="75"/>
      <c r="N18" s="79"/>
      <c r="O18" s="80"/>
    </row>
    <row r="19" spans="1:19" ht="15">
      <c r="B19" s="59" t="s">
        <v>143</v>
      </c>
      <c r="C19" s="70">
        <v>2010</v>
      </c>
      <c r="D19" s="35">
        <v>4.03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26">
        <f t="shared" si="0"/>
        <v>4.03</v>
      </c>
      <c r="L19" s="78"/>
      <c r="M19" s="75"/>
      <c r="N19" s="79"/>
      <c r="O19" s="80"/>
    </row>
    <row r="20" spans="1:19" ht="15">
      <c r="B20" s="58" t="s">
        <v>114</v>
      </c>
      <c r="L20" s="78"/>
      <c r="M20" s="75"/>
      <c r="N20" s="79"/>
      <c r="O20" s="80"/>
    </row>
    <row r="21" spans="1:19" ht="15.75" thickBot="1">
      <c r="B21" s="58"/>
      <c r="L21" s="78"/>
      <c r="M21" s="75"/>
      <c r="N21" s="79"/>
      <c r="O21" s="80"/>
    </row>
    <row r="22" spans="1:19" s="34" customFormat="1" ht="15.75" thickBot="1">
      <c r="A22" s="33" t="s">
        <v>2</v>
      </c>
      <c r="B22" s="60" t="s">
        <v>68</v>
      </c>
      <c r="C22" s="18" t="s">
        <v>69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3.9125000000000001</v>
      </c>
      <c r="M22" s="75"/>
      <c r="N22" s="76">
        <f>RANK(L22,'távol sorrend'!$D$3:$D$22)</f>
        <v>8</v>
      </c>
      <c r="O22" s="81" t="s">
        <v>24</v>
      </c>
    </row>
    <row r="23" spans="1:19" ht="15">
      <c r="B23" s="55" t="s">
        <v>71</v>
      </c>
      <c r="C23" s="71">
        <v>2011</v>
      </c>
      <c r="D23" s="35">
        <v>3.1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26">
        <f t="shared" si="0"/>
        <v>3.1</v>
      </c>
      <c r="L23" s="78"/>
      <c r="M23" s="75"/>
      <c r="N23" s="79"/>
      <c r="O23" s="80"/>
    </row>
    <row r="24" spans="1:19" ht="15">
      <c r="B24" s="55" t="s">
        <v>133</v>
      </c>
      <c r="C24" s="71">
        <v>2010</v>
      </c>
      <c r="D24" s="35">
        <v>3.83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26">
        <f t="shared" si="0"/>
        <v>3.83</v>
      </c>
      <c r="L24" s="78"/>
      <c r="M24" s="75"/>
      <c r="N24" s="79"/>
      <c r="O24" s="80"/>
    </row>
    <row r="25" spans="1:19" ht="15">
      <c r="B25" s="55" t="s">
        <v>74</v>
      </c>
      <c r="C25" s="71">
        <v>2010</v>
      </c>
      <c r="D25" s="35">
        <v>4.01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26">
        <f t="shared" si="0"/>
        <v>4.01</v>
      </c>
      <c r="L25" s="78"/>
      <c r="M25" s="75"/>
      <c r="N25" s="79"/>
      <c r="O25" s="80"/>
    </row>
    <row r="26" spans="1:19" ht="15">
      <c r="B26" s="55" t="s">
        <v>144</v>
      </c>
      <c r="C26" s="71">
        <v>2010</v>
      </c>
      <c r="D26" s="35">
        <v>4.25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26">
        <f t="shared" si="0"/>
        <v>4.25</v>
      </c>
      <c r="L26" s="78"/>
      <c r="M26" s="75"/>
      <c r="N26" s="79"/>
      <c r="O26" s="80"/>
    </row>
    <row r="27" spans="1:19" ht="15">
      <c r="B27" s="55" t="s">
        <v>145</v>
      </c>
      <c r="C27" s="71">
        <v>2011</v>
      </c>
      <c r="D27" s="35">
        <v>3.56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3.56</v>
      </c>
      <c r="L27" s="78"/>
      <c r="M27" s="75"/>
      <c r="N27" s="79"/>
      <c r="O27" s="80"/>
    </row>
    <row r="28" spans="1:19" ht="15">
      <c r="B28" s="58" t="s">
        <v>70</v>
      </c>
      <c r="L28" s="78"/>
      <c r="M28" s="75"/>
      <c r="N28" s="79"/>
      <c r="O28" s="80"/>
    </row>
    <row r="29" spans="1:19" ht="15.75" thickBot="1">
      <c r="B29" s="58"/>
      <c r="L29" s="78"/>
      <c r="M29" s="75"/>
      <c r="N29" s="79"/>
      <c r="O29" s="80"/>
    </row>
    <row r="30" spans="1:19" s="34" customFormat="1" ht="26.25" thickBot="1">
      <c r="A30" s="33" t="s">
        <v>3</v>
      </c>
      <c r="B30" s="60" t="s">
        <v>146</v>
      </c>
      <c r="C30" s="18" t="s">
        <v>56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4.7100000000000009</v>
      </c>
      <c r="M30" s="75"/>
      <c r="N30" s="76">
        <f>RANK(L30,'távol sorrend'!$D$3:$D$22)</f>
        <v>2</v>
      </c>
      <c r="O30" s="81" t="s">
        <v>24</v>
      </c>
      <c r="S30" s="36"/>
    </row>
    <row r="31" spans="1:19" ht="15">
      <c r="B31" s="55" t="s">
        <v>147</v>
      </c>
      <c r="C31" s="71">
        <v>2011</v>
      </c>
      <c r="D31" s="35">
        <v>4.9400000000000004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26">
        <f t="shared" si="0"/>
        <v>4.9400000000000004</v>
      </c>
      <c r="L31" s="78"/>
      <c r="M31" s="75"/>
      <c r="N31" s="79"/>
      <c r="O31" s="80"/>
    </row>
    <row r="32" spans="1:19" ht="15">
      <c r="B32" s="55" t="s">
        <v>148</v>
      </c>
      <c r="C32" s="71">
        <v>2011</v>
      </c>
      <c r="D32" s="35">
        <v>4.04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26">
        <f t="shared" si="0"/>
        <v>4.04</v>
      </c>
      <c r="L32" s="78"/>
      <c r="M32" s="75"/>
      <c r="N32" s="79"/>
      <c r="O32" s="80"/>
    </row>
    <row r="33" spans="1:15" ht="15">
      <c r="B33" s="55" t="s">
        <v>149</v>
      </c>
      <c r="C33" s="71">
        <v>2009</v>
      </c>
      <c r="D33" s="35">
        <v>4.71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6">
        <f t="shared" si="0"/>
        <v>4.71</v>
      </c>
      <c r="L33" s="78"/>
      <c r="M33" s="75"/>
      <c r="N33" s="79"/>
      <c r="O33" s="80"/>
    </row>
    <row r="34" spans="1:15" ht="15">
      <c r="B34" s="55" t="s">
        <v>150</v>
      </c>
      <c r="C34" s="71">
        <v>2009</v>
      </c>
      <c r="D34" s="35">
        <v>4.8600000000000003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26">
        <f t="shared" si="0"/>
        <v>4.8600000000000003</v>
      </c>
      <c r="L34" s="78"/>
      <c r="M34" s="75"/>
      <c r="N34" s="79"/>
      <c r="O34" s="80"/>
    </row>
    <row r="35" spans="1:15" ht="15">
      <c r="B35" s="55" t="s">
        <v>151</v>
      </c>
      <c r="C35" s="71">
        <v>2010</v>
      </c>
      <c r="D35" s="35">
        <v>4.33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26">
        <f t="shared" si="0"/>
        <v>4.33</v>
      </c>
      <c r="L35" s="78"/>
      <c r="M35" s="75"/>
      <c r="N35" s="79"/>
      <c r="O35" s="80"/>
    </row>
    <row r="36" spans="1:15" ht="15">
      <c r="B36" s="58" t="s">
        <v>152</v>
      </c>
      <c r="L36" s="78"/>
      <c r="M36" s="75"/>
      <c r="N36" s="79"/>
      <c r="O36" s="80"/>
    </row>
    <row r="37" spans="1:15" ht="15.75" thickBot="1">
      <c r="B37" s="58"/>
      <c r="L37" s="78"/>
      <c r="M37" s="75"/>
      <c r="N37" s="79"/>
      <c r="O37" s="80"/>
    </row>
    <row r="38" spans="1:15" s="34" customFormat="1" ht="15.75" thickBot="1">
      <c r="A38" s="33" t="s">
        <v>4</v>
      </c>
      <c r="B38" s="60" t="s">
        <v>115</v>
      </c>
      <c r="C38" s="18" t="s">
        <v>55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4.6325000000000003</v>
      </c>
      <c r="M38" s="75"/>
      <c r="N38" s="76">
        <f>RANK(L38,'távol sorrend'!$D$3:$D$22)</f>
        <v>5</v>
      </c>
      <c r="O38" s="81" t="s">
        <v>24</v>
      </c>
    </row>
    <row r="39" spans="1:15" ht="15">
      <c r="B39" s="55" t="s">
        <v>118</v>
      </c>
      <c r="C39" s="71">
        <v>2010</v>
      </c>
      <c r="D39" s="35">
        <v>4.7300000000000004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26">
        <f t="shared" si="0"/>
        <v>4.7300000000000004</v>
      </c>
      <c r="L39" s="78"/>
      <c r="M39" s="75"/>
      <c r="N39" s="79"/>
      <c r="O39" s="80"/>
    </row>
    <row r="40" spans="1:15" ht="15">
      <c r="B40" s="55" t="s">
        <v>116</v>
      </c>
      <c r="C40" s="71">
        <v>2010</v>
      </c>
      <c r="D40" s="35">
        <v>3.49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3.49</v>
      </c>
      <c r="L40" s="78"/>
      <c r="M40" s="75"/>
      <c r="N40" s="79"/>
      <c r="O40" s="80"/>
    </row>
    <row r="41" spans="1:15" ht="15">
      <c r="B41" s="55" t="s">
        <v>120</v>
      </c>
      <c r="C41" s="71">
        <v>2009</v>
      </c>
      <c r="D41" s="35">
        <v>4.45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26">
        <f t="shared" si="0"/>
        <v>4.45</v>
      </c>
      <c r="L41" s="78"/>
      <c r="M41" s="75"/>
      <c r="N41" s="79"/>
      <c r="O41" s="80"/>
    </row>
    <row r="42" spans="1:15" ht="15">
      <c r="B42" s="55" t="s">
        <v>119</v>
      </c>
      <c r="C42" s="71">
        <v>2010</v>
      </c>
      <c r="D42" s="35">
        <v>4.6100000000000003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26">
        <f t="shared" si="0"/>
        <v>4.6100000000000003</v>
      </c>
      <c r="L42" s="78"/>
      <c r="M42" s="75"/>
      <c r="N42" s="79"/>
      <c r="O42" s="80"/>
    </row>
    <row r="43" spans="1:15" ht="15">
      <c r="B43" s="55" t="s">
        <v>117</v>
      </c>
      <c r="C43" s="71">
        <v>2009</v>
      </c>
      <c r="D43" s="35">
        <v>4.74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26">
        <f t="shared" si="0"/>
        <v>4.74</v>
      </c>
      <c r="L43" s="78"/>
      <c r="M43" s="75"/>
      <c r="N43" s="79"/>
      <c r="O43" s="80"/>
    </row>
    <row r="44" spans="1:15" ht="15">
      <c r="B44" s="58" t="s">
        <v>121</v>
      </c>
      <c r="L44" s="78"/>
      <c r="M44" s="75"/>
      <c r="N44" s="79"/>
      <c r="O44" s="80"/>
    </row>
    <row r="45" spans="1:15" ht="15.75" thickBot="1">
      <c r="B45" s="58"/>
      <c r="L45" s="78"/>
      <c r="M45" s="75"/>
      <c r="N45" s="79"/>
      <c r="O45" s="80"/>
    </row>
    <row r="46" spans="1:15" s="34" customFormat="1" ht="15.75" thickBot="1">
      <c r="A46" s="33" t="s">
        <v>5</v>
      </c>
      <c r="B46" s="60" t="s">
        <v>101</v>
      </c>
      <c r="C46" s="18" t="s">
        <v>55</v>
      </c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4.6974999999999998</v>
      </c>
      <c r="M46" s="75"/>
      <c r="N46" s="76">
        <f>RANK(L46,'távol sorrend'!$D$3:$D$22)</f>
        <v>4</v>
      </c>
      <c r="O46" s="81" t="s">
        <v>24</v>
      </c>
    </row>
    <row r="47" spans="1:15" ht="15">
      <c r="B47" s="55" t="s">
        <v>65</v>
      </c>
      <c r="C47" s="71">
        <v>2009</v>
      </c>
      <c r="D47" s="35">
        <v>5.04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26">
        <f t="shared" si="0"/>
        <v>5.04</v>
      </c>
      <c r="L47" s="78"/>
      <c r="M47" s="75"/>
      <c r="N47" s="79"/>
      <c r="O47" s="80"/>
    </row>
    <row r="48" spans="1:15" ht="15">
      <c r="B48" s="55" t="s">
        <v>153</v>
      </c>
      <c r="C48" s="71">
        <v>2009</v>
      </c>
      <c r="D48" s="35">
        <v>4.95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26">
        <f t="shared" si="0"/>
        <v>4.95</v>
      </c>
      <c r="L48" s="78"/>
      <c r="M48" s="75"/>
      <c r="N48" s="79"/>
      <c r="O48" s="80"/>
    </row>
    <row r="49" spans="1:15" ht="15">
      <c r="B49" s="55" t="s">
        <v>62</v>
      </c>
      <c r="C49" s="71">
        <v>2010</v>
      </c>
      <c r="D49" s="35">
        <v>4.51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6">
        <f t="shared" si="0"/>
        <v>4.51</v>
      </c>
      <c r="L49" s="78"/>
      <c r="M49" s="75"/>
      <c r="N49" s="79"/>
      <c r="O49" s="80"/>
    </row>
    <row r="50" spans="1:15" ht="15">
      <c r="B50" s="55" t="s">
        <v>154</v>
      </c>
      <c r="C50" s="71">
        <v>2010</v>
      </c>
      <c r="D50" s="35">
        <v>4.18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26">
        <f t="shared" si="0"/>
        <v>4.18</v>
      </c>
      <c r="L50" s="78"/>
      <c r="M50" s="75"/>
      <c r="N50" s="79"/>
      <c r="O50" s="80"/>
    </row>
    <row r="51" spans="1:15" ht="15">
      <c r="B51" s="55" t="s">
        <v>134</v>
      </c>
      <c r="C51" s="71">
        <v>2009</v>
      </c>
      <c r="D51" s="35">
        <v>4.29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6">
        <f t="shared" si="0"/>
        <v>4.29</v>
      </c>
      <c r="L51" s="78"/>
      <c r="M51" s="75"/>
      <c r="N51" s="79"/>
      <c r="O51" s="80"/>
    </row>
    <row r="52" spans="1:15" ht="15">
      <c r="B52" s="58" t="s">
        <v>67</v>
      </c>
      <c r="L52" s="78"/>
      <c r="M52" s="75"/>
      <c r="N52" s="79"/>
      <c r="O52" s="80"/>
    </row>
    <row r="53" spans="1:15" ht="15.75" thickBot="1">
      <c r="B53" s="58"/>
      <c r="L53" s="78"/>
      <c r="M53" s="75"/>
      <c r="N53" s="79"/>
      <c r="O53" s="80"/>
    </row>
    <row r="54" spans="1:15" s="34" customFormat="1" ht="15.75" thickBot="1">
      <c r="A54" s="33" t="s">
        <v>6</v>
      </c>
      <c r="B54" s="60" t="s">
        <v>102</v>
      </c>
      <c r="C54" s="18" t="s">
        <v>55</v>
      </c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4.6999999999999993</v>
      </c>
      <c r="M54" s="75"/>
      <c r="N54" s="76">
        <f>RANK(L54,'távol sorrend'!$D$3:$D$22)</f>
        <v>3</v>
      </c>
      <c r="O54" s="81" t="s">
        <v>24</v>
      </c>
    </row>
    <row r="55" spans="1:15" ht="15">
      <c r="B55" s="55" t="s">
        <v>155</v>
      </c>
      <c r="C55" s="71">
        <v>2010</v>
      </c>
      <c r="D55" s="35">
        <v>4.91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4.91</v>
      </c>
      <c r="L55" s="78"/>
      <c r="M55" s="75"/>
      <c r="N55" s="79"/>
      <c r="O55" s="82"/>
    </row>
    <row r="56" spans="1:15" ht="15">
      <c r="B56" s="55" t="s">
        <v>79</v>
      </c>
      <c r="C56" s="71">
        <v>2009</v>
      </c>
      <c r="D56" s="35">
        <v>4.49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4.49</v>
      </c>
      <c r="L56" s="78"/>
      <c r="M56" s="75"/>
      <c r="N56" s="79"/>
      <c r="O56" s="80"/>
    </row>
    <row r="57" spans="1:15" ht="15">
      <c r="B57" s="55" t="s">
        <v>80</v>
      </c>
      <c r="C57" s="71">
        <v>2009</v>
      </c>
      <c r="D57" s="35">
        <v>4.55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4.55</v>
      </c>
      <c r="L57" s="78"/>
      <c r="M57" s="75"/>
      <c r="N57" s="79"/>
      <c r="O57" s="80"/>
    </row>
    <row r="58" spans="1:15" ht="15">
      <c r="B58" s="55" t="s">
        <v>81</v>
      </c>
      <c r="C58" s="71">
        <v>2009</v>
      </c>
      <c r="D58" s="35">
        <v>4.8499999999999996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4.8499999999999996</v>
      </c>
      <c r="L58" s="78"/>
      <c r="M58" s="75"/>
      <c r="N58" s="79"/>
      <c r="O58" s="80"/>
    </row>
    <row r="59" spans="1:15" ht="15">
      <c r="B59" s="55" t="s">
        <v>122</v>
      </c>
      <c r="C59" s="71">
        <v>2009</v>
      </c>
      <c r="D59" s="35">
        <v>4.49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4.49</v>
      </c>
      <c r="L59" s="78"/>
      <c r="M59" s="75"/>
      <c r="N59" s="79"/>
      <c r="O59" s="80"/>
    </row>
    <row r="60" spans="1:15" ht="15">
      <c r="B60" s="58" t="s">
        <v>76</v>
      </c>
      <c r="L60" s="78"/>
      <c r="M60" s="75"/>
      <c r="N60" s="79"/>
      <c r="O60" s="80"/>
    </row>
    <row r="61" spans="1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 t="s">
        <v>82</v>
      </c>
      <c r="C62" s="18" t="s">
        <v>83</v>
      </c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3.5749999999999997</v>
      </c>
      <c r="M62" s="75"/>
      <c r="N62" s="76">
        <f>RANK(L62,'távol sorrend'!$D$3:$D$22)</f>
        <v>9</v>
      </c>
      <c r="O62" s="81" t="s">
        <v>24</v>
      </c>
    </row>
    <row r="63" spans="1:15" ht="15">
      <c r="B63" s="55" t="s">
        <v>84</v>
      </c>
      <c r="C63" s="71">
        <v>2011</v>
      </c>
      <c r="D63" s="35">
        <v>3.55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3.55</v>
      </c>
      <c r="L63" s="78"/>
      <c r="M63" s="75"/>
      <c r="N63" s="79"/>
      <c r="O63" s="80"/>
    </row>
    <row r="64" spans="1:15" ht="15">
      <c r="B64" s="55" t="s">
        <v>85</v>
      </c>
      <c r="C64" s="71">
        <v>2010</v>
      </c>
      <c r="D64" s="35">
        <v>3.34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3.34</v>
      </c>
      <c r="L64" s="78"/>
      <c r="M64" s="75"/>
      <c r="N64" s="79"/>
      <c r="O64" s="80"/>
    </row>
    <row r="65" spans="1:15" ht="15">
      <c r="B65" s="55" t="s">
        <v>86</v>
      </c>
      <c r="C65" s="71">
        <v>2009</v>
      </c>
      <c r="D65" s="35">
        <v>3.89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3.89</v>
      </c>
      <c r="L65" s="78"/>
      <c r="M65" s="75"/>
      <c r="N65" s="79"/>
      <c r="O65" s="80"/>
    </row>
    <row r="66" spans="1:15" ht="15">
      <c r="B66" s="55" t="s">
        <v>87</v>
      </c>
      <c r="C66" s="71">
        <v>2009</v>
      </c>
      <c r="D66" s="35">
        <v>3.52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3.52</v>
      </c>
      <c r="L66" s="78"/>
      <c r="M66" s="75"/>
      <c r="N66" s="79"/>
      <c r="O66" s="80"/>
    </row>
    <row r="67" spans="1:15" ht="15">
      <c r="B67" s="55" t="s">
        <v>156</v>
      </c>
      <c r="C67" s="71">
        <v>2010</v>
      </c>
      <c r="D67" s="35">
        <v>3.06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t="shared" si="0"/>
        <v>3.06</v>
      </c>
      <c r="L67" s="78"/>
      <c r="M67" s="75"/>
      <c r="N67" s="79"/>
      <c r="O67" s="80"/>
    </row>
    <row r="68" spans="1:15" ht="15">
      <c r="B68" s="58" t="s">
        <v>89</v>
      </c>
      <c r="L68" s="78"/>
      <c r="M68" s="75"/>
      <c r="N68" s="79"/>
      <c r="O68" s="80"/>
    </row>
    <row r="69" spans="1:15" ht="15.75" thickBot="1">
      <c r="B69" s="58"/>
      <c r="L69" s="78"/>
      <c r="M69" s="75"/>
      <c r="N69" s="79"/>
      <c r="O69" s="80"/>
    </row>
    <row r="70" spans="1:15" ht="26.25" thickBot="1">
      <c r="A70" s="33" t="s">
        <v>34</v>
      </c>
      <c r="B70" s="60" t="s">
        <v>103</v>
      </c>
      <c r="C70" s="18" t="s">
        <v>55</v>
      </c>
      <c r="D70" s="18"/>
      <c r="E70" s="18"/>
      <c r="F70" s="18"/>
      <c r="G70" s="18"/>
      <c r="H70" s="18"/>
      <c r="I70" s="18"/>
      <c r="K70" s="73"/>
      <c r="L70" s="74">
        <f>(SUM(J71:J75)-MIN(J71:J75))/4</f>
        <v>4.0874999999999995</v>
      </c>
      <c r="M70" s="75"/>
      <c r="N70" s="76">
        <f>RANK(L70,'távol sorrend'!$D$3:$D$22)</f>
        <v>6</v>
      </c>
      <c r="O70" s="81" t="s">
        <v>24</v>
      </c>
    </row>
    <row r="71" spans="1:15" ht="15">
      <c r="B71" s="55" t="s">
        <v>125</v>
      </c>
      <c r="C71" s="71">
        <v>2009</v>
      </c>
      <c r="D71" s="35">
        <v>4.04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0"/>
        <v>4.04</v>
      </c>
      <c r="L71" s="78"/>
      <c r="M71" s="75"/>
      <c r="N71" s="79"/>
      <c r="O71" s="80"/>
    </row>
    <row r="72" spans="1:15" s="1" customFormat="1" ht="15">
      <c r="A72" s="25"/>
      <c r="B72" s="55" t="s">
        <v>93</v>
      </c>
      <c r="C72" s="71">
        <v>2009</v>
      </c>
      <c r="D72" s="35">
        <v>3.82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ref="J72:J123" si="1">MAX(D72:I72)</f>
        <v>3.82</v>
      </c>
      <c r="K72" s="27"/>
      <c r="L72" s="78"/>
      <c r="M72" s="75"/>
      <c r="N72" s="79"/>
      <c r="O72" s="80"/>
    </row>
    <row r="73" spans="1:15" s="37" customFormat="1" ht="15">
      <c r="A73" s="25"/>
      <c r="B73" s="55" t="s">
        <v>126</v>
      </c>
      <c r="C73" s="71">
        <v>2010</v>
      </c>
      <c r="D73" s="35">
        <v>3.94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3.94</v>
      </c>
      <c r="K73" s="27"/>
      <c r="L73" s="78"/>
      <c r="M73" s="75"/>
      <c r="N73" s="79"/>
      <c r="O73" s="80"/>
    </row>
    <row r="74" spans="1:15" s="1" customFormat="1" ht="15">
      <c r="A74" s="25"/>
      <c r="B74" s="55" t="s">
        <v>127</v>
      </c>
      <c r="C74" s="71">
        <v>2009</v>
      </c>
      <c r="D74" s="35">
        <v>4.55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4.55</v>
      </c>
      <c r="K74" s="27"/>
      <c r="L74" s="78"/>
      <c r="M74" s="75"/>
      <c r="N74" s="79"/>
      <c r="O74" s="80"/>
    </row>
    <row r="75" spans="1:15" s="1" customFormat="1" ht="15">
      <c r="A75" s="25"/>
      <c r="B75" s="55" t="s">
        <v>128</v>
      </c>
      <c r="C75" s="71">
        <v>2009</v>
      </c>
      <c r="D75" s="35">
        <v>3.71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3.71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95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RANK(L78,'távol sorrend'!$D$3:$D$22)</f>
        <v>10</v>
      </c>
      <c r="O78" s="81" t="s">
        <v>24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58" t="s">
        <v>10</v>
      </c>
      <c r="L84" s="78"/>
      <c r="M84" s="75"/>
      <c r="N84" s="79"/>
      <c r="O84" s="80"/>
    </row>
    <row r="85" spans="1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RANK(L86,'távol sorrend'!$D$3:$D$22)</f>
        <v>10</v>
      </c>
      <c r="O86" s="81" t="s">
        <v>24</v>
      </c>
    </row>
    <row r="87" spans="1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58" t="s">
        <v>10</v>
      </c>
      <c r="L92" s="78"/>
      <c r="M92" s="75"/>
      <c r="N92" s="79"/>
      <c r="O92" s="80"/>
    </row>
    <row r="93" spans="1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RANK(L94,'távol sorrend'!$D$3:$D$22)</f>
        <v>10</v>
      </c>
      <c r="O94" s="81" t="s">
        <v>24</v>
      </c>
    </row>
    <row r="95" spans="1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58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RANK(L102,'távol sorrend'!$D$3:$D$22)</f>
        <v>10</v>
      </c>
      <c r="O102" s="81" t="s">
        <v>24</v>
      </c>
    </row>
    <row r="103" spans="1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58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RANK(L110,'távol sorrend'!$D$3:$D$22)</f>
        <v>10</v>
      </c>
      <c r="O110" s="81" t="s">
        <v>24</v>
      </c>
    </row>
    <row r="111" spans="1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58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RANK(L118,'távol sorrend'!$D$3:$D$22)</f>
        <v>10</v>
      </c>
      <c r="O118" s="81" t="s">
        <v>24</v>
      </c>
    </row>
    <row r="119" spans="1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58" t="s">
        <v>10</v>
      </c>
      <c r="L124" s="78"/>
      <c r="M124" s="75"/>
      <c r="N124" s="79"/>
      <c r="O124" s="80"/>
    </row>
    <row r="125" spans="1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RANK(L126,'távol sorrend'!$D$3:$D$22)</f>
        <v>10</v>
      </c>
      <c r="O126" s="81" t="s">
        <v>24</v>
      </c>
    </row>
    <row r="127" spans="1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58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RANK(L134,'távol sorrend'!$D$3:$D$22)</f>
        <v>10</v>
      </c>
      <c r="O134" s="81" t="s">
        <v>24</v>
      </c>
    </row>
    <row r="135" spans="1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58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RANK(L142,'távol sorrend'!$D$3:$D$22)</f>
        <v>10</v>
      </c>
      <c r="O142" s="81" t="s">
        <v>24</v>
      </c>
    </row>
    <row r="143" spans="1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58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RANK(L150,'távol sorrend'!$D$3:$D$22)</f>
        <v>10</v>
      </c>
      <c r="O150" s="81" t="s">
        <v>24</v>
      </c>
    </row>
    <row r="151" spans="1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58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RANK(L158,'távol sorrend'!$D$3:$D$22)</f>
        <v>10</v>
      </c>
      <c r="O158" s="81" t="s">
        <v>24</v>
      </c>
    </row>
    <row r="159" spans="1:15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3"/>
        <v>0</v>
      </c>
      <c r="N159" s="38"/>
    </row>
    <row r="160" spans="1:15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3"/>
        <v>0</v>
      </c>
      <c r="N160" s="38"/>
    </row>
    <row r="161" spans="2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3"/>
        <v>0</v>
      </c>
      <c r="N161" s="38"/>
    </row>
    <row r="162" spans="2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3"/>
        <v>0</v>
      </c>
      <c r="N162" s="38"/>
    </row>
    <row r="163" spans="2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3"/>
        <v>0</v>
      </c>
      <c r="N163" s="38"/>
    </row>
    <row r="164" spans="2:14" ht="14.25">
      <c r="B164" s="58" t="s">
        <v>10</v>
      </c>
      <c r="N164" s="38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E5XZNNe31C0Z0kdUB1b3INSlz3Y0D5E+Qu9B9j2laMA0S30wCPY9St8+Nufq6yzxjeTQIRoOPG4XPDd3BBIYJA==" saltValue="hGRU1BsfmgDjt7Gdtv92Z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98" priority="1" operator="between">
      <formula>2009</formula>
      <formula>2012</formula>
    </cfRule>
  </conditionalFormatting>
  <conditionalFormatting sqref="D12:I14 D20:I22 D28:I30 D36:I38 D44:I46 D52:I54 D60:I62 D68:I70">
    <cfRule type="cellIs" dxfId="97" priority="14" operator="between">
      <formula>2002</formula>
      <formula>2007</formula>
    </cfRule>
  </conditionalFormatting>
  <conditionalFormatting sqref="D76:I78">
    <cfRule type="cellIs" dxfId="96" priority="13" operator="between">
      <formula>2002</formula>
      <formula>2007</formula>
    </cfRule>
  </conditionalFormatting>
  <conditionalFormatting sqref="D84:I86">
    <cfRule type="cellIs" dxfId="95" priority="12" operator="between">
      <formula>2002</formula>
      <formula>2007</formula>
    </cfRule>
  </conditionalFormatting>
  <conditionalFormatting sqref="D92:I94">
    <cfRule type="cellIs" dxfId="94" priority="11" operator="between">
      <formula>2002</formula>
      <formula>2007</formula>
    </cfRule>
  </conditionalFormatting>
  <conditionalFormatting sqref="D100:I102">
    <cfRule type="cellIs" dxfId="93" priority="10" operator="between">
      <formula>2002</formula>
      <formula>2007</formula>
    </cfRule>
  </conditionalFormatting>
  <conditionalFormatting sqref="D108:I110">
    <cfRule type="cellIs" dxfId="92" priority="9" operator="between">
      <formula>2002</formula>
      <formula>2007</formula>
    </cfRule>
  </conditionalFormatting>
  <conditionalFormatting sqref="D116:I118">
    <cfRule type="cellIs" dxfId="91" priority="8" operator="between">
      <formula>2002</formula>
      <formula>2007</formula>
    </cfRule>
  </conditionalFormatting>
  <conditionalFormatting sqref="D124:I126">
    <cfRule type="cellIs" dxfId="90" priority="7" operator="between">
      <formula>2002</formula>
      <formula>2007</formula>
    </cfRule>
  </conditionalFormatting>
  <conditionalFormatting sqref="D132:I134">
    <cfRule type="cellIs" dxfId="89" priority="6" operator="between">
      <formula>2002</formula>
      <formula>2007</formula>
    </cfRule>
  </conditionalFormatting>
  <conditionalFormatting sqref="D140:I142">
    <cfRule type="cellIs" dxfId="88" priority="5" operator="between">
      <formula>2002</formula>
      <formula>2007</formula>
    </cfRule>
  </conditionalFormatting>
  <conditionalFormatting sqref="D148:I150">
    <cfRule type="cellIs" dxfId="87" priority="4" operator="between">
      <formula>2002</formula>
      <formula>2007</formula>
    </cfRule>
  </conditionalFormatting>
  <conditionalFormatting sqref="D156:I158">
    <cfRule type="cellIs" dxfId="86" priority="3" operator="between">
      <formula>2002</formula>
      <formula>2007</formula>
    </cfRule>
  </conditionalFormatting>
  <conditionalFormatting sqref="D164:I248">
    <cfRule type="cellIs" dxfId="85" priority="2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0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7EC552-CE2B-4944-9D97-204ED6B7C6CE}">
          <x14:formula1>
            <xm:f>'távol sorrend'!$H$3:$H$7</xm:f>
          </x14:formula1>
          <xm:sqref>E1:O1</xm:sqref>
        </x14:dataValidation>
        <x14:dataValidation type="list" allowBlank="1" showInputMessage="1" showErrorMessage="1" xr:uid="{AB35F62F-770A-491F-B9D4-45873F6D881D}">
          <x14:formula1>
            <xm:f>'távol sorrend'!$J$3:$J$4</xm:f>
          </x14:formula1>
          <xm:sqref>A1:B1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31"/>
  <sheetViews>
    <sheetView zoomScaleNormal="100" workbookViewId="0">
      <selection activeCell="B22" sqref="B22"/>
    </sheetView>
  </sheetViews>
  <sheetFormatPr defaultRowHeight="12.75"/>
  <cols>
    <col min="1" max="1" width="8" customWidth="1"/>
    <col min="2" max="2" width="18.85546875" customWidth="1"/>
    <col min="3" max="3" width="81.8554687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31.5" customHeight="1">
      <c r="A1" s="65" t="str">
        <f>'34 kcs fiú távol'!A1:M1</f>
        <v>Fiú</v>
      </c>
      <c r="B1" s="66" t="str">
        <f>'34 kcs fiú távol'!C1</f>
        <v>III-IV.</v>
      </c>
      <c r="C1" s="139" t="str">
        <f>'34 kcs fiú távol'!E1</f>
        <v>Távolugrás</v>
      </c>
      <c r="D1" s="140"/>
    </row>
    <row r="2" spans="1:10" ht="18" customHeight="1">
      <c r="A2" s="61"/>
      <c r="B2" s="61" t="s">
        <v>14</v>
      </c>
      <c r="C2" s="61" t="s">
        <v>15</v>
      </c>
      <c r="D2" s="61" t="s">
        <v>16</v>
      </c>
      <c r="H2" t="s">
        <v>41</v>
      </c>
      <c r="J2" t="s">
        <v>37</v>
      </c>
    </row>
    <row r="3" spans="1:10">
      <c r="A3" s="62" t="s">
        <v>0</v>
      </c>
      <c r="B3" s="63" t="str">
        <f>'34 kcs fiú távol'!C6</f>
        <v>Bonyhád</v>
      </c>
      <c r="C3" s="72" t="str">
        <f>'34 kcs fiú távol'!B6</f>
        <v>Bonyhádi Általános Iskola, Gimnázium és Alapfokú Művészeti Iskola</v>
      </c>
      <c r="D3" s="64">
        <f>'34 kcs fiú távol'!L6</f>
        <v>4.9424999999999999</v>
      </c>
      <c r="H3" t="s">
        <v>43</v>
      </c>
      <c r="J3" t="s">
        <v>38</v>
      </c>
    </row>
    <row r="4" spans="1:10" ht="25.5">
      <c r="A4" s="62" t="s">
        <v>1</v>
      </c>
      <c r="B4" s="63" t="str">
        <f>'34 kcs fiú távol'!C30</f>
        <v>Bonyhád</v>
      </c>
      <c r="C4" s="72" t="str">
        <f>'34 kcs fiú távol'!B30</f>
        <v>Bonyhádi Petőfi Sándor Evangélikus Gimnázium, Kollégium, Általános Iskola és Alapfokú Művészeti Iskola</v>
      </c>
      <c r="D4" s="64">
        <f>'34 kcs fiú távol'!L30</f>
        <v>4.7100000000000009</v>
      </c>
      <c r="H4" t="s">
        <v>42</v>
      </c>
      <c r="J4" t="s">
        <v>39</v>
      </c>
    </row>
    <row r="5" spans="1:10">
      <c r="A5" s="62" t="s">
        <v>2</v>
      </c>
      <c r="B5" s="63" t="str">
        <f>'34 kcs fiú távol'!C54</f>
        <v>Szekszárd</v>
      </c>
      <c r="C5" s="72" t="str">
        <f>'34 kcs fiú távol'!B54</f>
        <v>Szekszárdi Dienes Valéria Általános Iskola</v>
      </c>
      <c r="D5" s="64">
        <f>'34 kcs fiú távol'!L54</f>
        <v>4.6999999999999993</v>
      </c>
      <c r="H5" t="s">
        <v>46</v>
      </c>
    </row>
    <row r="6" spans="1:10">
      <c r="A6" s="62" t="s">
        <v>3</v>
      </c>
      <c r="B6" s="63" t="str">
        <f>'34 kcs fiú távol'!C46</f>
        <v>Szekszárd</v>
      </c>
      <c r="C6" s="72" t="str">
        <f>'34 kcs fiú távol'!B46</f>
        <v>Szekszárdi Babits Mihály Általános Iskola</v>
      </c>
      <c r="D6" s="64">
        <f>'34 kcs fiú távol'!L46</f>
        <v>4.6974999999999998</v>
      </c>
      <c r="H6" t="s">
        <v>47</v>
      </c>
    </row>
    <row r="7" spans="1:10">
      <c r="A7" s="62" t="s">
        <v>4</v>
      </c>
      <c r="B7" s="63" t="str">
        <f>'34 kcs fiú távol'!C38</f>
        <v>Szekszárd</v>
      </c>
      <c r="C7" s="72" t="str">
        <f>'34 kcs fiú távol'!B38</f>
        <v>Szekszárdi Baka István Általános Iskola</v>
      </c>
      <c r="D7" s="64">
        <f>'34 kcs fiú távol'!L38</f>
        <v>4.6325000000000003</v>
      </c>
      <c r="H7" t="s">
        <v>44</v>
      </c>
    </row>
    <row r="8" spans="1:10">
      <c r="A8" s="62" t="s">
        <v>5</v>
      </c>
      <c r="B8" s="63" t="str">
        <f>'34 kcs fiú távol'!C70</f>
        <v>Szekszárd</v>
      </c>
      <c r="C8" s="72" t="str">
        <f>'34 kcs fiú távol'!B70</f>
        <v>Szent József Katolikus Általános Iskola és Óvoda - Katholische Grundschule</v>
      </c>
      <c r="D8" s="64">
        <f>'34 kcs fiú távol'!L70</f>
        <v>4.0874999999999995</v>
      </c>
    </row>
    <row r="9" spans="1:10">
      <c r="A9" s="62" t="s">
        <v>6</v>
      </c>
      <c r="B9" s="63" t="str">
        <f>'34 kcs fiú távol'!C14</f>
        <v>Szekszárd</v>
      </c>
      <c r="C9" s="72" t="str">
        <f>'34 kcs fiú távol'!B14</f>
        <v>PTE Illyés Gyula Gyakorló Általános Iskola, Alapfokú Művészeti Iskola és Gyakorlóóvoda</v>
      </c>
      <c r="D9" s="64">
        <f>'34 kcs fiú távol'!L14</f>
        <v>4.0049999999999999</v>
      </c>
    </row>
    <row r="10" spans="1:10">
      <c r="A10" s="62" t="s">
        <v>7</v>
      </c>
      <c r="B10" s="63" t="str">
        <f>'34 kcs fiú távol'!C22</f>
        <v>Várdomb</v>
      </c>
      <c r="C10" s="72" t="str">
        <f>'34 kcs fiú távol'!B22</f>
        <v>Várdomb-Alsónána Általános Iskola</v>
      </c>
      <c r="D10" s="64">
        <f>'34 kcs fiú távol'!L22</f>
        <v>3.9125000000000001</v>
      </c>
    </row>
    <row r="11" spans="1:10">
      <c r="A11" s="62" t="s">
        <v>17</v>
      </c>
      <c r="B11" s="63" t="str">
        <f>'34 kcs fiú távol'!C62</f>
        <v>Decs</v>
      </c>
      <c r="C11" s="72" t="str">
        <f>'34 kcs fiú távol'!B62</f>
        <v>Bíborvég Általános Iskola</v>
      </c>
      <c r="D11" s="64">
        <f>'34 kcs fiú távol'!L62</f>
        <v>3.5749999999999997</v>
      </c>
    </row>
    <row r="12" spans="1:10">
      <c r="A12" s="62" t="s">
        <v>18</v>
      </c>
      <c r="B12" s="63">
        <f>'34 kcs fiú távol'!C78</f>
        <v>0</v>
      </c>
      <c r="C12" s="72">
        <f>'34 kcs fiú távol'!B78</f>
        <v>0</v>
      </c>
      <c r="D12" s="64">
        <f>'34 kcs fiú távol'!L78</f>
        <v>0</v>
      </c>
    </row>
    <row r="13" spans="1:10">
      <c r="A13" s="62" t="s">
        <v>19</v>
      </c>
      <c r="B13" s="63">
        <f>'34 kcs fiú távol'!C86</f>
        <v>0</v>
      </c>
      <c r="C13" s="72">
        <f>'34 kcs fiú távol'!B86</f>
        <v>0</v>
      </c>
      <c r="D13" s="64">
        <f>'34 kcs fiú távol'!L86</f>
        <v>0</v>
      </c>
    </row>
    <row r="14" spans="1:10">
      <c r="A14" s="62" t="s">
        <v>20</v>
      </c>
      <c r="B14" s="63">
        <f>'34 kcs fiú távol'!C94</f>
        <v>0</v>
      </c>
      <c r="C14" s="72">
        <f>'34 kcs fiú távol'!B94</f>
        <v>0</v>
      </c>
      <c r="D14" s="64">
        <f>'34 kcs fiú távol'!L94</f>
        <v>0</v>
      </c>
    </row>
    <row r="15" spans="1:10">
      <c r="A15" s="62" t="s">
        <v>21</v>
      </c>
      <c r="B15" s="63">
        <f>'34 kcs fiú távol'!C102</f>
        <v>0</v>
      </c>
      <c r="C15" s="72">
        <f>'34 kcs fiú távol'!B102</f>
        <v>0</v>
      </c>
      <c r="D15" s="64">
        <f>'34 kcs fiú távol'!L102</f>
        <v>0</v>
      </c>
    </row>
    <row r="16" spans="1:10">
      <c r="A16" s="62" t="s">
        <v>22</v>
      </c>
      <c r="B16" s="63">
        <f>'34 kcs fiú távol'!C110</f>
        <v>0</v>
      </c>
      <c r="C16" s="72">
        <f>'34 kcs fiú távol'!B110</f>
        <v>0</v>
      </c>
      <c r="D16" s="64">
        <f>'34 kcs fiú távol'!L110</f>
        <v>0</v>
      </c>
    </row>
    <row r="17" spans="1:4">
      <c r="A17" s="62" t="s">
        <v>23</v>
      </c>
      <c r="B17" s="63">
        <f>'34 kcs fiú távol'!C118</f>
        <v>0</v>
      </c>
      <c r="C17" s="72">
        <v>0</v>
      </c>
      <c r="D17" s="64">
        <f>'34 kcs fiú távol'!L118</f>
        <v>0</v>
      </c>
    </row>
    <row r="18" spans="1:4">
      <c r="A18" s="62" t="s">
        <v>29</v>
      </c>
      <c r="B18" s="63">
        <f>'34 kcs fiú távol'!C126</f>
        <v>0</v>
      </c>
      <c r="C18" s="72">
        <f>'34 kcs fiú távol'!B126</f>
        <v>0</v>
      </c>
      <c r="D18" s="64">
        <f>'34 kcs fiú távol'!L126</f>
        <v>0</v>
      </c>
    </row>
    <row r="19" spans="1:4">
      <c r="A19" s="62" t="s">
        <v>30</v>
      </c>
      <c r="B19" s="63">
        <f>'34 kcs fiú távol'!C134</f>
        <v>0</v>
      </c>
      <c r="C19" s="72">
        <f>'34 kcs fiú távol'!B134</f>
        <v>0</v>
      </c>
      <c r="D19" s="64">
        <f>'34 kcs fiú távol'!L134</f>
        <v>0</v>
      </c>
    </row>
    <row r="20" spans="1:4">
      <c r="A20" s="62" t="s">
        <v>31</v>
      </c>
      <c r="B20" s="63">
        <f>'34 kcs fiú távol'!C142</f>
        <v>0</v>
      </c>
      <c r="C20" s="72">
        <f>'34 kcs fiú távol'!B142</f>
        <v>0</v>
      </c>
      <c r="D20" s="64">
        <f>'34 kcs fiú távol'!L142</f>
        <v>0</v>
      </c>
    </row>
    <row r="21" spans="1:4">
      <c r="A21" s="62" t="s">
        <v>32</v>
      </c>
      <c r="B21" s="63">
        <f>'34 kcs fiú távol'!C150</f>
        <v>0</v>
      </c>
      <c r="C21" s="72">
        <f>'34 kcs fiú távol'!B150</f>
        <v>0</v>
      </c>
      <c r="D21" s="64">
        <f>'34 kcs fiú távol'!L150</f>
        <v>0</v>
      </c>
    </row>
    <row r="22" spans="1:4">
      <c r="A22" s="62" t="s">
        <v>33</v>
      </c>
      <c r="B22" s="63">
        <f>'34 kcs fiú távol'!C158</f>
        <v>0</v>
      </c>
      <c r="C22" s="72">
        <f>'34 kcs fiú távol'!B158</f>
        <v>0</v>
      </c>
      <c r="D22" s="64">
        <f>'34 kcs fiú távol'!L158</f>
        <v>0</v>
      </c>
    </row>
    <row r="24" spans="1:4" ht="15">
      <c r="B24" s="85" t="str">
        <f>[2]Fedlap!A22</f>
        <v>Szekszárd</v>
      </c>
      <c r="C24" s="86">
        <f>[2]Fedlap!A25</f>
        <v>45188</v>
      </c>
    </row>
    <row r="26" spans="1:4">
      <c r="D26" t="s">
        <v>52</v>
      </c>
    </row>
    <row r="27" spans="1:4">
      <c r="A27" s="87" t="s">
        <v>50</v>
      </c>
    </row>
    <row r="30" spans="1:4">
      <c r="A30" t="s">
        <v>25</v>
      </c>
    </row>
    <row r="31" spans="1:4">
      <c r="A31" t="s">
        <v>26</v>
      </c>
    </row>
  </sheetData>
  <mergeCells count="1">
    <mergeCell ref="C1:D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zoomScale="85" zoomScaleNormal="85" zoomScalePageLayoutView="85" workbookViewId="0">
      <selection activeCell="B70" sqref="B70"/>
    </sheetView>
  </sheetViews>
  <sheetFormatPr defaultColWidth="9.140625" defaultRowHeight="12.75"/>
  <cols>
    <col min="1" max="1" width="3.42578125" style="25" customWidth="1"/>
    <col min="2" max="2" width="69.5703125" style="55" customWidth="1"/>
    <col min="3" max="3" width="18.57031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3.75" customHeight="1">
      <c r="A1" s="133" t="s">
        <v>38</v>
      </c>
      <c r="B1" s="133"/>
      <c r="C1" s="133" t="s">
        <v>40</v>
      </c>
      <c r="D1" s="133"/>
      <c r="E1" s="133" t="s">
        <v>44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.75" customHeight="1" thickBot="1">
      <c r="A2" s="134" t="s">
        <v>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35" t="s">
        <v>13</v>
      </c>
      <c r="O3" s="136"/>
    </row>
    <row r="4" spans="1:15" ht="13.5" thickBot="1">
      <c r="B4" s="67" t="s">
        <v>48</v>
      </c>
      <c r="N4" s="137"/>
      <c r="O4" s="138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  <c r="N5" s="68"/>
      <c r="O5" s="68"/>
    </row>
    <row r="6" spans="1:15" s="34" customFormat="1" ht="15.75" thickBot="1">
      <c r="A6" s="33" t="s">
        <v>0</v>
      </c>
      <c r="B6" s="57" t="s">
        <v>100</v>
      </c>
      <c r="C6" s="18" t="s">
        <v>56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0</v>
      </c>
      <c r="M6" s="75"/>
      <c r="N6" s="76">
        <f>RANK(L6,'kislabda sorrend'!$D$3:$D$22)</f>
        <v>7</v>
      </c>
      <c r="O6" s="77" t="s">
        <v>24</v>
      </c>
    </row>
    <row r="7" spans="1:15" ht="15">
      <c r="B7" s="55" t="s">
        <v>59</v>
      </c>
      <c r="C7" s="69"/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26">
        <f>MAX(D7:I7)</f>
        <v>0</v>
      </c>
      <c r="L7" s="78"/>
      <c r="M7" s="75"/>
      <c r="N7" s="79"/>
      <c r="O7" s="80"/>
    </row>
    <row r="8" spans="1:15" ht="15">
      <c r="B8" s="55" t="s">
        <v>58</v>
      </c>
      <c r="C8" s="69"/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26">
        <f t="shared" ref="J8:J66" si="0">MAX(D8:I8)</f>
        <v>0</v>
      </c>
      <c r="L8" s="78"/>
      <c r="M8" s="75"/>
      <c r="N8" s="79"/>
      <c r="O8" s="80"/>
    </row>
    <row r="9" spans="1:15" ht="15">
      <c r="B9" s="55" t="s">
        <v>57</v>
      </c>
      <c r="C9" s="69"/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26">
        <f t="shared" si="0"/>
        <v>0</v>
      </c>
      <c r="L9" s="78"/>
      <c r="M9" s="75"/>
      <c r="N9" s="79"/>
      <c r="O9" s="80"/>
    </row>
    <row r="10" spans="1:15" ht="15">
      <c r="B10" s="55" t="s">
        <v>60</v>
      </c>
      <c r="C10" s="69"/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26">
        <f t="shared" si="0"/>
        <v>0</v>
      </c>
      <c r="L10" s="78"/>
      <c r="M10" s="75"/>
      <c r="N10" s="79"/>
      <c r="O10" s="80"/>
    </row>
    <row r="11" spans="1:15" ht="15">
      <c r="B11" s="55" t="s">
        <v>61</v>
      </c>
      <c r="C11" s="69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26">
        <f t="shared" si="0"/>
        <v>0</v>
      </c>
      <c r="L11" s="78"/>
      <c r="M11" s="75"/>
      <c r="N11" s="79"/>
      <c r="O11" s="80"/>
    </row>
    <row r="12" spans="1:15" ht="15">
      <c r="B12" s="58" t="s">
        <v>53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7" t="s">
        <v>101</v>
      </c>
      <c r="C14" s="18" t="s">
        <v>55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43.26</v>
      </c>
      <c r="M14" s="75"/>
      <c r="N14" s="76">
        <f>RANK(L14,'kislabda sorrend'!$D$3:$D$22)</f>
        <v>2</v>
      </c>
      <c r="O14" s="77" t="s">
        <v>24</v>
      </c>
    </row>
    <row r="15" spans="1:15" ht="15">
      <c r="B15" s="59" t="s">
        <v>62</v>
      </c>
      <c r="C15" s="70">
        <v>2010</v>
      </c>
      <c r="D15" s="35">
        <v>39.119999999999997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26">
        <f t="shared" si="0"/>
        <v>39.119999999999997</v>
      </c>
      <c r="L15" s="78"/>
      <c r="M15" s="75"/>
      <c r="N15" s="79"/>
      <c r="O15" s="80"/>
    </row>
    <row r="16" spans="1:15" ht="15">
      <c r="B16" s="59" t="s">
        <v>63</v>
      </c>
      <c r="C16" s="70">
        <v>2009</v>
      </c>
      <c r="D16" s="35">
        <v>47.18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26">
        <f t="shared" si="0"/>
        <v>47.18</v>
      </c>
      <c r="L16" s="78"/>
      <c r="M16" s="75"/>
      <c r="N16" s="79"/>
      <c r="O16" s="80"/>
    </row>
    <row r="17" spans="1:19" ht="15">
      <c r="B17" s="59" t="s">
        <v>64</v>
      </c>
      <c r="C17" s="70">
        <v>2009</v>
      </c>
      <c r="D17" s="35">
        <v>41.82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26">
        <f t="shared" si="0"/>
        <v>41.82</v>
      </c>
      <c r="L17" s="78"/>
      <c r="M17" s="75"/>
      <c r="N17" s="79"/>
      <c r="O17" s="80"/>
    </row>
    <row r="18" spans="1:19" ht="15">
      <c r="B18" s="59" t="s">
        <v>65</v>
      </c>
      <c r="C18" s="70">
        <v>2009</v>
      </c>
      <c r="D18" s="35">
        <v>44.41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26">
        <f t="shared" si="0"/>
        <v>44.41</v>
      </c>
      <c r="L18" s="78"/>
      <c r="M18" s="75"/>
      <c r="N18" s="79"/>
      <c r="O18" s="80"/>
    </row>
    <row r="19" spans="1:19" ht="15">
      <c r="B19" s="59" t="s">
        <v>66</v>
      </c>
      <c r="C19" s="70">
        <v>2009</v>
      </c>
      <c r="D19" s="35">
        <v>39.630000000000003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26">
        <f t="shared" si="0"/>
        <v>39.630000000000003</v>
      </c>
      <c r="L19" s="78"/>
      <c r="M19" s="75"/>
      <c r="N19" s="79"/>
      <c r="O19" s="80"/>
    </row>
    <row r="20" spans="1:19" ht="15">
      <c r="B20" s="58" t="s">
        <v>67</v>
      </c>
      <c r="L20" s="78"/>
      <c r="M20" s="75"/>
      <c r="N20" s="79"/>
      <c r="O20" s="80"/>
    </row>
    <row r="21" spans="1:19" ht="15.75" thickBot="1">
      <c r="B21" s="58"/>
      <c r="L21" s="78"/>
      <c r="M21" s="75"/>
      <c r="N21" s="79"/>
      <c r="O21" s="80"/>
    </row>
    <row r="22" spans="1:19" s="34" customFormat="1" ht="15.75" thickBot="1">
      <c r="A22" s="33" t="s">
        <v>2</v>
      </c>
      <c r="B22" s="60" t="s">
        <v>102</v>
      </c>
      <c r="C22" s="18" t="s">
        <v>55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43.96</v>
      </c>
      <c r="M22" s="75"/>
      <c r="N22" s="76">
        <f>RANK(L22,'kislabda sorrend'!$D$3:$D$22)</f>
        <v>1</v>
      </c>
      <c r="O22" s="81" t="s">
        <v>24</v>
      </c>
    </row>
    <row r="23" spans="1:19" ht="15">
      <c r="B23" s="55" t="s">
        <v>77</v>
      </c>
      <c r="C23" s="71">
        <v>2009</v>
      </c>
      <c r="D23" s="35">
        <v>39.020000000000003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26">
        <f t="shared" si="0"/>
        <v>39.020000000000003</v>
      </c>
      <c r="L23" s="78"/>
      <c r="M23" s="75"/>
      <c r="N23" s="79"/>
      <c r="O23" s="80"/>
    </row>
    <row r="24" spans="1:19" ht="15">
      <c r="B24" s="55" t="s">
        <v>78</v>
      </c>
      <c r="C24" s="71">
        <v>2009</v>
      </c>
      <c r="D24" s="35">
        <v>36.229999999999997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26">
        <f t="shared" si="0"/>
        <v>36.229999999999997</v>
      </c>
      <c r="L24" s="78"/>
      <c r="M24" s="75"/>
      <c r="N24" s="79"/>
      <c r="O24" s="80"/>
    </row>
    <row r="25" spans="1:19" ht="15">
      <c r="B25" s="55" t="s">
        <v>79</v>
      </c>
      <c r="C25" s="71">
        <v>2009</v>
      </c>
      <c r="D25" s="35">
        <v>39.31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26">
        <f t="shared" si="0"/>
        <v>39.31</v>
      </c>
      <c r="L25" s="78"/>
      <c r="M25" s="75"/>
      <c r="N25" s="79"/>
      <c r="O25" s="80"/>
    </row>
    <row r="26" spans="1:19" ht="15">
      <c r="B26" s="55" t="s">
        <v>80</v>
      </c>
      <c r="C26" s="71">
        <v>2009</v>
      </c>
      <c r="D26" s="35">
        <v>47.13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26">
        <f t="shared" si="0"/>
        <v>47.13</v>
      </c>
      <c r="L26" s="78"/>
      <c r="M26" s="75"/>
      <c r="N26" s="79"/>
      <c r="O26" s="80"/>
    </row>
    <row r="27" spans="1:19" ht="15">
      <c r="B27" s="55" t="s">
        <v>81</v>
      </c>
      <c r="C27" s="71">
        <v>2009</v>
      </c>
      <c r="D27" s="35">
        <v>50.38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50.38</v>
      </c>
      <c r="L27" s="78"/>
      <c r="M27" s="75"/>
      <c r="N27" s="79"/>
      <c r="O27" s="80"/>
    </row>
    <row r="28" spans="1:19" ht="15">
      <c r="B28" s="58" t="s">
        <v>76</v>
      </c>
      <c r="L28" s="78"/>
      <c r="M28" s="75"/>
      <c r="N28" s="79"/>
      <c r="O28" s="80"/>
    </row>
    <row r="29" spans="1:19" ht="15.75" thickBot="1">
      <c r="B29" s="58"/>
      <c r="L29" s="78"/>
      <c r="M29" s="75"/>
      <c r="N29" s="79"/>
      <c r="O29" s="80"/>
    </row>
    <row r="30" spans="1:19" s="34" customFormat="1" ht="15.75" thickBot="1">
      <c r="A30" s="33" t="s">
        <v>3</v>
      </c>
      <c r="B30" s="60" t="s">
        <v>68</v>
      </c>
      <c r="C30" s="18" t="s">
        <v>69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37.222499999999997</v>
      </c>
      <c r="M30" s="75"/>
      <c r="N30" s="76">
        <f>RANK(L30,'kislabda sorrend'!$D$3:$D$22)</f>
        <v>4</v>
      </c>
      <c r="O30" s="81" t="s">
        <v>24</v>
      </c>
      <c r="S30" s="36"/>
    </row>
    <row r="31" spans="1:19" ht="15">
      <c r="B31" s="55" t="s">
        <v>71</v>
      </c>
      <c r="C31" s="71">
        <v>2011</v>
      </c>
      <c r="D31" s="35">
        <v>41.32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26">
        <f t="shared" si="0"/>
        <v>41.32</v>
      </c>
      <c r="L31" s="78"/>
      <c r="M31" s="75"/>
      <c r="N31" s="79"/>
      <c r="O31" s="80"/>
    </row>
    <row r="32" spans="1:19" ht="15">
      <c r="B32" s="55" t="s">
        <v>72</v>
      </c>
      <c r="C32" s="71">
        <v>2009</v>
      </c>
      <c r="D32" s="35">
        <v>38.229999999999997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26">
        <f t="shared" si="0"/>
        <v>38.229999999999997</v>
      </c>
      <c r="L32" s="78"/>
      <c r="M32" s="75"/>
      <c r="N32" s="79"/>
      <c r="O32" s="80"/>
    </row>
    <row r="33" spans="1:15" ht="15">
      <c r="B33" s="55" t="s">
        <v>73</v>
      </c>
      <c r="C33" s="71">
        <v>2009</v>
      </c>
      <c r="D33" s="35">
        <v>28.8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6">
        <f t="shared" si="0"/>
        <v>28.8</v>
      </c>
      <c r="L33" s="78"/>
      <c r="M33" s="75"/>
      <c r="N33" s="79"/>
      <c r="O33" s="80"/>
    </row>
    <row r="34" spans="1:15" ht="15">
      <c r="B34" s="55" t="s">
        <v>74</v>
      </c>
      <c r="C34" s="71">
        <v>2010</v>
      </c>
      <c r="D34" s="35">
        <v>37.96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26">
        <f t="shared" si="0"/>
        <v>37.96</v>
      </c>
      <c r="L34" s="78"/>
      <c r="M34" s="75"/>
      <c r="N34" s="79"/>
      <c r="O34" s="80"/>
    </row>
    <row r="35" spans="1:15" ht="15">
      <c r="B35" s="55" t="s">
        <v>75</v>
      </c>
      <c r="C35" s="71">
        <v>2009</v>
      </c>
      <c r="D35" s="35">
        <v>31.38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26">
        <f t="shared" si="0"/>
        <v>31.38</v>
      </c>
      <c r="L35" s="78"/>
      <c r="M35" s="75"/>
      <c r="N35" s="79"/>
      <c r="O35" s="80"/>
    </row>
    <row r="36" spans="1:15" ht="15">
      <c r="B36" s="58" t="s">
        <v>70</v>
      </c>
      <c r="L36" s="78"/>
      <c r="M36" s="75"/>
      <c r="N36" s="79"/>
      <c r="O36" s="80"/>
    </row>
    <row r="37" spans="1:15" ht="15.75" thickBot="1">
      <c r="B37" s="58"/>
      <c r="L37" s="78"/>
      <c r="M37" s="75"/>
      <c r="N37" s="79"/>
      <c r="O37" s="80"/>
    </row>
    <row r="38" spans="1:15" s="34" customFormat="1" ht="15.75" thickBot="1">
      <c r="A38" s="33" t="s">
        <v>4</v>
      </c>
      <c r="B38" s="60" t="s">
        <v>82</v>
      </c>
      <c r="C38" s="18" t="s">
        <v>83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40.415000000000006</v>
      </c>
      <c r="M38" s="75"/>
      <c r="N38" s="76">
        <f>RANK(L38,'kislabda sorrend'!$D$3:$D$22)</f>
        <v>3</v>
      </c>
      <c r="O38" s="81" t="s">
        <v>24</v>
      </c>
    </row>
    <row r="39" spans="1:15" ht="15">
      <c r="B39" s="55" t="s">
        <v>84</v>
      </c>
      <c r="C39" s="71">
        <v>2011</v>
      </c>
      <c r="D39" s="35">
        <v>40.880000000000003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26">
        <f t="shared" si="0"/>
        <v>40.880000000000003</v>
      </c>
      <c r="L39" s="78"/>
      <c r="M39" s="75"/>
      <c r="N39" s="79"/>
      <c r="O39" s="80"/>
    </row>
    <row r="40" spans="1:15" ht="15">
      <c r="B40" s="55" t="s">
        <v>85</v>
      </c>
      <c r="C40" s="71">
        <v>2010</v>
      </c>
      <c r="D40" s="35">
        <v>37.67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37.67</v>
      </c>
      <c r="L40" s="78"/>
      <c r="M40" s="75"/>
      <c r="N40" s="79"/>
      <c r="O40" s="80"/>
    </row>
    <row r="41" spans="1:15" ht="15">
      <c r="B41" s="55" t="s">
        <v>86</v>
      </c>
      <c r="C41" s="71">
        <v>2009</v>
      </c>
      <c r="D41" s="35">
        <v>46.87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26">
        <f t="shared" si="0"/>
        <v>46.87</v>
      </c>
      <c r="L41" s="78"/>
      <c r="M41" s="75"/>
      <c r="N41" s="79"/>
      <c r="O41" s="80"/>
    </row>
    <row r="42" spans="1:15" ht="15">
      <c r="B42" s="55" t="s">
        <v>87</v>
      </c>
      <c r="C42" s="71">
        <v>2009</v>
      </c>
      <c r="D42" s="35">
        <v>36.1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26">
        <f t="shared" si="0"/>
        <v>36.1</v>
      </c>
      <c r="L42" s="78"/>
      <c r="M42" s="75"/>
      <c r="N42" s="79"/>
      <c r="O42" s="80"/>
    </row>
    <row r="43" spans="1:15" ht="15">
      <c r="B43" s="55" t="s">
        <v>88</v>
      </c>
      <c r="C43" s="71">
        <v>2010</v>
      </c>
      <c r="D43" s="35">
        <v>36.24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26">
        <f t="shared" si="0"/>
        <v>36.24</v>
      </c>
      <c r="L43" s="78"/>
      <c r="M43" s="75"/>
      <c r="N43" s="79"/>
      <c r="O43" s="80"/>
    </row>
    <row r="44" spans="1:15" ht="15">
      <c r="B44" s="58" t="s">
        <v>89</v>
      </c>
      <c r="L44" s="78"/>
      <c r="M44" s="75"/>
      <c r="N44" s="79"/>
      <c r="O44" s="80"/>
    </row>
    <row r="45" spans="1:15" ht="15.75" thickBot="1">
      <c r="B45" s="58"/>
      <c r="L45" s="78"/>
      <c r="M45" s="75"/>
      <c r="N45" s="79"/>
      <c r="O45" s="80"/>
    </row>
    <row r="46" spans="1:15" s="34" customFormat="1" ht="26.25" thickBot="1">
      <c r="A46" s="33" t="s">
        <v>5</v>
      </c>
      <c r="B46" s="60" t="s">
        <v>103</v>
      </c>
      <c r="C46" s="18" t="s">
        <v>55</v>
      </c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23.932500000000001</v>
      </c>
      <c r="M46" s="75"/>
      <c r="N46" s="76">
        <f>RANK(L46,'kislabda sorrend'!$D$3:$D$22)</f>
        <v>6</v>
      </c>
      <c r="O46" s="81" t="s">
        <v>24</v>
      </c>
    </row>
    <row r="47" spans="1:15" ht="15">
      <c r="B47" s="55" t="s">
        <v>90</v>
      </c>
      <c r="C47" s="71">
        <v>2010</v>
      </c>
      <c r="D47" s="35">
        <v>29.79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26">
        <f t="shared" si="0"/>
        <v>29.79</v>
      </c>
      <c r="L47" s="78"/>
      <c r="M47" s="75"/>
      <c r="N47" s="79"/>
      <c r="O47" s="80"/>
    </row>
    <row r="48" spans="1:15" ht="15">
      <c r="B48" s="55" t="s">
        <v>91</v>
      </c>
      <c r="C48" s="71">
        <v>2009</v>
      </c>
      <c r="D48" s="35">
        <v>16.989999999999998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26">
        <f t="shared" si="0"/>
        <v>16.989999999999998</v>
      </c>
      <c r="L48" s="78"/>
      <c r="M48" s="75"/>
      <c r="N48" s="79"/>
      <c r="O48" s="80"/>
    </row>
    <row r="49" spans="1:15" ht="15">
      <c r="B49" s="55" t="s">
        <v>92</v>
      </c>
      <c r="C49" s="71">
        <v>2010</v>
      </c>
      <c r="D49" s="35">
        <v>16.170000000000002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6">
        <f t="shared" si="0"/>
        <v>16.170000000000002</v>
      </c>
      <c r="L49" s="78"/>
      <c r="M49" s="75"/>
      <c r="N49" s="79"/>
      <c r="O49" s="80"/>
    </row>
    <row r="50" spans="1:15" ht="15">
      <c r="B50" s="55" t="s">
        <v>93</v>
      </c>
      <c r="C50" s="71">
        <v>2009</v>
      </c>
      <c r="D50" s="35">
        <v>24.61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26">
        <f t="shared" si="0"/>
        <v>24.61</v>
      </c>
      <c r="L50" s="78"/>
      <c r="M50" s="75"/>
      <c r="N50" s="79"/>
      <c r="O50" s="80"/>
    </row>
    <row r="51" spans="1:15" ht="15">
      <c r="B51" s="55" t="s">
        <v>94</v>
      </c>
      <c r="C51" s="71">
        <v>2009</v>
      </c>
      <c r="D51" s="35">
        <v>24.34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6">
        <f t="shared" si="0"/>
        <v>24.34</v>
      </c>
      <c r="L51" s="78"/>
      <c r="M51" s="75"/>
      <c r="N51" s="79"/>
      <c r="O51" s="80"/>
    </row>
    <row r="52" spans="1:15" ht="15">
      <c r="B52" s="58" t="s">
        <v>95</v>
      </c>
      <c r="L52" s="78"/>
      <c r="M52" s="75"/>
      <c r="N52" s="79"/>
      <c r="O52" s="80"/>
    </row>
    <row r="53" spans="1:15" ht="15.75" thickBot="1">
      <c r="B53" s="58"/>
      <c r="L53" s="78"/>
      <c r="M53" s="75"/>
      <c r="N53" s="79"/>
      <c r="O53" s="80"/>
    </row>
    <row r="54" spans="1:15" s="34" customFormat="1" ht="15.75" thickBot="1">
      <c r="A54" s="33" t="s">
        <v>6</v>
      </c>
      <c r="B54" s="60" t="s">
        <v>104</v>
      </c>
      <c r="C54" s="18" t="s">
        <v>55</v>
      </c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27.4925</v>
      </c>
      <c r="M54" s="75"/>
      <c r="N54" s="76">
        <f>RANK(L54,'kislabda sorrend'!$D$3:$D$22)</f>
        <v>5</v>
      </c>
      <c r="O54" s="81" t="s">
        <v>24</v>
      </c>
    </row>
    <row r="55" spans="1:15" ht="15">
      <c r="B55" s="55" t="s">
        <v>96</v>
      </c>
      <c r="C55" s="71">
        <v>2009</v>
      </c>
      <c r="D55" s="35">
        <v>25.19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25.19</v>
      </c>
      <c r="L55" s="78"/>
      <c r="M55" s="75"/>
      <c r="N55" s="79"/>
      <c r="O55" s="82"/>
    </row>
    <row r="56" spans="1:15" ht="15">
      <c r="B56" s="55" t="s">
        <v>97</v>
      </c>
      <c r="C56" s="71">
        <v>2010</v>
      </c>
      <c r="D56" s="35">
        <v>25.49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25.49</v>
      </c>
      <c r="L56" s="78"/>
      <c r="M56" s="75"/>
      <c r="N56" s="79"/>
      <c r="O56" s="80"/>
    </row>
    <row r="57" spans="1:15" ht="15">
      <c r="B57" s="55" t="s">
        <v>98</v>
      </c>
      <c r="C57" s="71">
        <v>2010</v>
      </c>
      <c r="D57" s="35">
        <v>27.44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27.44</v>
      </c>
      <c r="L57" s="78"/>
      <c r="M57" s="75"/>
      <c r="N57" s="79"/>
      <c r="O57" s="80"/>
    </row>
    <row r="58" spans="1:15" ht="15">
      <c r="B58" s="55" t="s">
        <v>99</v>
      </c>
      <c r="C58" s="71">
        <v>2010</v>
      </c>
      <c r="D58" s="35">
        <v>31.85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31.85</v>
      </c>
      <c r="L58" s="78"/>
      <c r="M58" s="75"/>
      <c r="N58" s="79"/>
      <c r="O58" s="80"/>
    </row>
    <row r="59" spans="1:15" ht="15">
      <c r="C59" s="7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58" t="s">
        <v>10</v>
      </c>
      <c r="L60" s="78"/>
      <c r="M60" s="75"/>
      <c r="N60" s="79"/>
      <c r="O60" s="80"/>
    </row>
    <row r="61" spans="1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RANK(L62,'kislabda sorrend'!$D$3:$D$22)</f>
        <v>7</v>
      </c>
      <c r="O62" s="81" t="s">
        <v>24</v>
      </c>
    </row>
    <row r="63" spans="1:15" ht="15">
      <c r="C63" s="71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71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71"/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71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71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t="shared" ref="J67:J123" si="1">MAX(D67:I67)</f>
        <v>0</v>
      </c>
      <c r="L67" s="78"/>
      <c r="M67" s="75"/>
      <c r="N67" s="79"/>
      <c r="O67" s="80"/>
    </row>
    <row r="68" spans="1:15" ht="15">
      <c r="B68" s="58" t="s">
        <v>10</v>
      </c>
      <c r="L68" s="78"/>
      <c r="M68" s="75"/>
      <c r="N68" s="79"/>
      <c r="O68" s="80"/>
    </row>
    <row r="69" spans="1:15" ht="15.75" thickBot="1">
      <c r="B69" s="58"/>
      <c r="L69" s="78"/>
      <c r="M69" s="75"/>
      <c r="N69" s="79"/>
      <c r="O69" s="80"/>
    </row>
    <row r="70" spans="1:15" ht="15.75" thickBot="1">
      <c r="A70" s="33" t="s">
        <v>34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RANK(L70,'kislabda sorrend'!$D$3:$D$22)</f>
        <v>7</v>
      </c>
      <c r="O70" s="81" t="s">
        <v>24</v>
      </c>
    </row>
    <row r="71" spans="1:15" ht="15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7" customFormat="1" ht="15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RANK(L78,'kislabda sorrend'!$D$3:$D$22)</f>
        <v>7</v>
      </c>
      <c r="O78" s="81" t="s">
        <v>24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58" t="s">
        <v>10</v>
      </c>
      <c r="L84" s="78"/>
      <c r="M84" s="75"/>
      <c r="N84" s="79"/>
      <c r="O84" s="80"/>
    </row>
    <row r="85" spans="1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RANK(L86,'kislabda sorrend'!$D$3:$D$22)</f>
        <v>7</v>
      </c>
      <c r="O86" s="81" t="s">
        <v>24</v>
      </c>
    </row>
    <row r="87" spans="1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58" t="s">
        <v>10</v>
      </c>
      <c r="L92" s="78"/>
      <c r="M92" s="75"/>
      <c r="N92" s="79"/>
      <c r="O92" s="80"/>
    </row>
    <row r="93" spans="1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RANK(L94,'kislabda sorrend'!$D$3:$D$22)</f>
        <v>7</v>
      </c>
      <c r="O94" s="81" t="s">
        <v>24</v>
      </c>
    </row>
    <row r="95" spans="1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58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RANK(L102,'kislabda sorrend'!$D$3:$D$22)</f>
        <v>7</v>
      </c>
      <c r="O102" s="81" t="s">
        <v>24</v>
      </c>
    </row>
    <row r="103" spans="1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58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RANK(L110,'kislabda sorrend'!$D$3:$D$22)</f>
        <v>7</v>
      </c>
      <c r="O110" s="81" t="s">
        <v>24</v>
      </c>
    </row>
    <row r="111" spans="1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58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RANK(L118,'kislabda sorrend'!$D$3:$D$22)</f>
        <v>7</v>
      </c>
      <c r="O118" s="81" t="s">
        <v>24</v>
      </c>
    </row>
    <row r="119" spans="1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58" t="s">
        <v>10</v>
      </c>
      <c r="L124" s="78"/>
      <c r="M124" s="75"/>
      <c r="N124" s="79"/>
      <c r="O124" s="80"/>
    </row>
    <row r="125" spans="1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RANK(L126,'kislabda sorrend'!$D$3:$D$22)</f>
        <v>7</v>
      </c>
      <c r="O126" s="81" t="s">
        <v>24</v>
      </c>
    </row>
    <row r="127" spans="1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58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RANK(L134,'kislabda sorrend'!$D$3:$D$22)</f>
        <v>7</v>
      </c>
      <c r="O134" s="81" t="s">
        <v>24</v>
      </c>
    </row>
    <row r="135" spans="1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58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RANK(L142,'kislabda sorrend'!$D$3:$D$22)</f>
        <v>7</v>
      </c>
      <c r="O142" s="81" t="s">
        <v>24</v>
      </c>
    </row>
    <row r="143" spans="1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58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RANK(L150,'kislabda sorrend'!$D$3:$D$22)</f>
        <v>7</v>
      </c>
      <c r="O150" s="81" t="s">
        <v>24</v>
      </c>
    </row>
    <row r="151" spans="1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58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RANK(L158,'kislabda sorrend'!$D$3:$D$22)</f>
        <v>7</v>
      </c>
      <c r="O158" s="81" t="s">
        <v>24</v>
      </c>
    </row>
    <row r="159" spans="1:15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3"/>
        <v>0</v>
      </c>
      <c r="N159" s="38"/>
    </row>
    <row r="160" spans="1:15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3"/>
        <v>0</v>
      </c>
      <c r="N160" s="38"/>
    </row>
    <row r="161" spans="2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3"/>
        <v>0</v>
      </c>
      <c r="N161" s="38"/>
    </row>
    <row r="162" spans="2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3"/>
        <v>0</v>
      </c>
      <c r="N162" s="38"/>
    </row>
    <row r="163" spans="2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3"/>
        <v>0</v>
      </c>
      <c r="N163" s="38"/>
    </row>
    <row r="164" spans="2:14" ht="14.25">
      <c r="B164" s="58" t="s">
        <v>10</v>
      </c>
      <c r="N164" s="38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E5XZNNe31C0Z0kdUB1b3INSlz3Y0D5E+Qu9B9j2laMA0S30wCPY9St8+Nufq6yzxjeTQIRoOPG4XPDd3BBIYJA==" saltValue="hGRU1BsfmgDjt7Gdtv92Zg==" spinCount="100000" sheet="1" objects="1" scenarios="1"/>
  <mergeCells count="5">
    <mergeCell ref="N3:O4"/>
    <mergeCell ref="A2:O2"/>
    <mergeCell ref="A1:B1"/>
    <mergeCell ref="C1:D1"/>
    <mergeCell ref="E1:O1"/>
  </mergeCells>
  <phoneticPr fontId="0" type="noConversion"/>
  <conditionalFormatting sqref="C1:C1048576">
    <cfRule type="cellIs" dxfId="84" priority="1" operator="between">
      <formula>2009</formula>
      <formula>2012</formula>
    </cfRule>
  </conditionalFormatting>
  <conditionalFormatting sqref="D12:I14 D20:I22 D28:I30 D36:I38 D44:I46 D52:I54 D60:I62 D68:I70">
    <cfRule type="cellIs" dxfId="83" priority="26" operator="between">
      <formula>2002</formula>
      <formula>2007</formula>
    </cfRule>
  </conditionalFormatting>
  <conditionalFormatting sqref="D76:I78">
    <cfRule type="cellIs" dxfId="82" priority="25" operator="between">
      <formula>2002</formula>
      <formula>2007</formula>
    </cfRule>
  </conditionalFormatting>
  <conditionalFormatting sqref="D84:I86">
    <cfRule type="cellIs" dxfId="81" priority="24" operator="between">
      <formula>2002</formula>
      <formula>2007</formula>
    </cfRule>
  </conditionalFormatting>
  <conditionalFormatting sqref="D92:I94">
    <cfRule type="cellIs" dxfId="80" priority="23" operator="between">
      <formula>2002</formula>
      <formula>2007</formula>
    </cfRule>
  </conditionalFormatting>
  <conditionalFormatting sqref="D100:I102">
    <cfRule type="cellIs" dxfId="79" priority="22" operator="between">
      <formula>2002</formula>
      <formula>2007</formula>
    </cfRule>
  </conditionalFormatting>
  <conditionalFormatting sqref="D108:I110">
    <cfRule type="cellIs" dxfId="78" priority="21" operator="between">
      <formula>2002</formula>
      <formula>2007</formula>
    </cfRule>
  </conditionalFormatting>
  <conditionalFormatting sqref="D116:I118">
    <cfRule type="cellIs" dxfId="77" priority="20" operator="between">
      <formula>2002</formula>
      <formula>2007</formula>
    </cfRule>
  </conditionalFormatting>
  <conditionalFormatting sqref="D124:I126">
    <cfRule type="cellIs" dxfId="76" priority="18" operator="between">
      <formula>2002</formula>
      <formula>2007</formula>
    </cfRule>
  </conditionalFormatting>
  <conditionalFormatting sqref="D132:I134">
    <cfRule type="cellIs" dxfId="75" priority="16" operator="between">
      <formula>2002</formula>
      <formula>2007</formula>
    </cfRule>
  </conditionalFormatting>
  <conditionalFormatting sqref="D140:I142">
    <cfRule type="cellIs" dxfId="74" priority="14" operator="between">
      <formula>2002</formula>
      <formula>2007</formula>
    </cfRule>
  </conditionalFormatting>
  <conditionalFormatting sqref="D148:I150">
    <cfRule type="cellIs" dxfId="73" priority="12" operator="between">
      <formula>2002</formula>
      <formula>2007</formula>
    </cfRule>
  </conditionalFormatting>
  <conditionalFormatting sqref="D156:I158">
    <cfRule type="cellIs" dxfId="72" priority="10" operator="between">
      <formula>2002</formula>
      <formula>2007</formula>
    </cfRule>
  </conditionalFormatting>
  <conditionalFormatting sqref="D164:I248">
    <cfRule type="cellIs" dxfId="71" priority="9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0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5" manualBreakCount="5">
    <brk id="36" max="16383" man="1"/>
    <brk id="60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D3D637-3519-4C50-9684-0745B1B6764A}">
          <x14:formula1>
            <xm:f>'kislabda sorrend'!$J$3:$J$4</xm:f>
          </x14:formula1>
          <xm:sqref>A1:B1</xm:sqref>
        </x14:dataValidation>
        <x14:dataValidation type="list" allowBlank="1" showInputMessage="1" showErrorMessage="1" xr:uid="{F97D22EB-48C5-4D6E-8F0D-A4F77F76DF69}">
          <x14:formula1>
            <xm:f>'kislabda sorrend'!$H$3:$H$7</xm:f>
          </x14:formula1>
          <xm:sqref>E1:O1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31"/>
  <sheetViews>
    <sheetView zoomScaleNormal="100" workbookViewId="0">
      <selection activeCell="D3" sqref="D3:D8"/>
    </sheetView>
  </sheetViews>
  <sheetFormatPr defaultRowHeight="12.75"/>
  <cols>
    <col min="1" max="1" width="8" customWidth="1"/>
    <col min="2" max="2" width="18.85546875" customWidth="1"/>
    <col min="3" max="3" width="81.8554687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31.5" customHeight="1">
      <c r="A1" s="65" t="str">
        <f>'34 kcs fiú kislabda'!A1:M1</f>
        <v>Fiú</v>
      </c>
      <c r="B1" s="66" t="str">
        <f>'34 kcs fiú kislabda'!C1</f>
        <v>III-IV.</v>
      </c>
      <c r="C1" s="139" t="str">
        <f>'34 kcs fiú kislabda'!E1</f>
        <v>Kislabdahajítás</v>
      </c>
      <c r="D1" s="140"/>
    </row>
    <row r="2" spans="1:10" ht="18" customHeight="1">
      <c r="A2" s="61"/>
      <c r="B2" s="61" t="s">
        <v>14</v>
      </c>
      <c r="C2" s="61" t="s">
        <v>15</v>
      </c>
      <c r="D2" s="61" t="s">
        <v>16</v>
      </c>
      <c r="H2" t="s">
        <v>41</v>
      </c>
      <c r="J2" t="s">
        <v>37</v>
      </c>
    </row>
    <row r="3" spans="1:10">
      <c r="A3" s="62" t="s">
        <v>0</v>
      </c>
      <c r="B3" s="63" t="str">
        <f>'34 kcs fiú kislabda'!C22</f>
        <v>Szekszárd</v>
      </c>
      <c r="C3" s="72" t="str">
        <f>'34 kcs fiú kislabda'!B22</f>
        <v>Szekszárdi Dienes Valéria Általános Iskola</v>
      </c>
      <c r="D3" s="113">
        <f>'34 kcs fiú kislabda'!L22</f>
        <v>43.96</v>
      </c>
      <c r="H3" t="s">
        <v>43</v>
      </c>
      <c r="J3" t="s">
        <v>38</v>
      </c>
    </row>
    <row r="4" spans="1:10">
      <c r="A4" s="62" t="s">
        <v>1</v>
      </c>
      <c r="B4" s="63" t="str">
        <f>'34 kcs fiú kislabda'!C14</f>
        <v>Szekszárd</v>
      </c>
      <c r="C4" s="72" t="str">
        <f>'34 kcs fiú kislabda'!B14</f>
        <v>Szekszárdi Babits Mihály Általános Iskola</v>
      </c>
      <c r="D4" s="113">
        <f>'34 kcs fiú kislabda'!L14</f>
        <v>43.26</v>
      </c>
      <c r="H4" t="s">
        <v>42</v>
      </c>
      <c r="J4" t="s">
        <v>39</v>
      </c>
    </row>
    <row r="5" spans="1:10">
      <c r="A5" s="62" t="s">
        <v>2</v>
      </c>
      <c r="B5" s="63" t="str">
        <f>'34 kcs fiú kislabda'!C38</f>
        <v>Decs</v>
      </c>
      <c r="C5" s="72" t="str">
        <f>'34 kcs fiú kislabda'!B38</f>
        <v>Bíborvég Általános Iskola</v>
      </c>
      <c r="D5" s="113">
        <f>'34 kcs fiú kislabda'!L38</f>
        <v>40.415000000000006</v>
      </c>
      <c r="H5" t="s">
        <v>46</v>
      </c>
    </row>
    <row r="6" spans="1:10">
      <c r="A6" s="62" t="s">
        <v>3</v>
      </c>
      <c r="B6" s="63" t="str">
        <f>'34 kcs fiú kislabda'!C30</f>
        <v>Várdomb</v>
      </c>
      <c r="C6" s="72" t="str">
        <f>'34 kcs fiú kislabda'!B30</f>
        <v>Várdomb-Alsónána Általános Iskola</v>
      </c>
      <c r="D6" s="113">
        <f>'34 kcs fiú kislabda'!L30</f>
        <v>37.222499999999997</v>
      </c>
      <c r="H6" t="s">
        <v>47</v>
      </c>
    </row>
    <row r="7" spans="1:10">
      <c r="A7" s="62" t="s">
        <v>4</v>
      </c>
      <c r="B7" s="63" t="str">
        <f>'34 kcs fiú kislabda'!C54</f>
        <v>Szekszárd</v>
      </c>
      <c r="C7" s="72" t="str">
        <f>'34 kcs fiú kislabda'!B54</f>
        <v>Szekszárdi Garay János Gimnázium</v>
      </c>
      <c r="D7" s="113">
        <f>'34 kcs fiú kislabda'!L54</f>
        <v>27.4925</v>
      </c>
      <c r="H7" t="s">
        <v>44</v>
      </c>
    </row>
    <row r="8" spans="1:10">
      <c r="A8" s="62" t="s">
        <v>5</v>
      </c>
      <c r="B8" s="63" t="str">
        <f>'34 kcs fiú kislabda'!C46</f>
        <v>Szekszárd</v>
      </c>
      <c r="C8" s="72" t="str">
        <f>'34 kcs fiú kislabda'!B46</f>
        <v>Szent József Katolikus Általános Iskola és Óvoda - Katholische Grundschule</v>
      </c>
      <c r="D8" s="113">
        <f>'34 kcs fiú kislabda'!L46</f>
        <v>23.932500000000001</v>
      </c>
    </row>
    <row r="9" spans="1:10">
      <c r="A9" s="62" t="s">
        <v>6</v>
      </c>
      <c r="B9" s="63" t="str">
        <f>'34 kcs fiú kislabda'!C6</f>
        <v>Bonyhád</v>
      </c>
      <c r="C9" s="72" t="str">
        <f>'34 kcs fiú kislabda'!B6</f>
        <v>Bonyhádi Általános Iskola, Gimnázium és Alapfokú Művészeti Iskola</v>
      </c>
      <c r="D9" s="64">
        <f>'34 kcs fiú kislabda'!L6</f>
        <v>0</v>
      </c>
    </row>
    <row r="10" spans="1:10">
      <c r="A10" s="62" t="s">
        <v>7</v>
      </c>
      <c r="B10" s="63">
        <f>'34 kcs fiú kislabda'!C62</f>
        <v>0</v>
      </c>
      <c r="C10" s="72">
        <f>'34 kcs fiú kislabda'!B62</f>
        <v>0</v>
      </c>
      <c r="D10" s="64">
        <f>'34 kcs fiú kislabda'!L62</f>
        <v>0</v>
      </c>
    </row>
    <row r="11" spans="1:10">
      <c r="A11" s="62" t="s">
        <v>17</v>
      </c>
      <c r="B11" s="63">
        <f>'34 kcs fiú kislabda'!C70</f>
        <v>0</v>
      </c>
      <c r="C11" s="72">
        <f>'34 kcs fiú kislabda'!B70</f>
        <v>0</v>
      </c>
      <c r="D11" s="64">
        <f>'34 kcs fiú kislabda'!L70</f>
        <v>0</v>
      </c>
    </row>
    <row r="12" spans="1:10">
      <c r="A12" s="62" t="s">
        <v>18</v>
      </c>
      <c r="B12" s="63">
        <f>'34 kcs fiú kislabda'!C78</f>
        <v>0</v>
      </c>
      <c r="C12" s="72">
        <f>'34 kcs fiú kislabda'!B78</f>
        <v>0</v>
      </c>
      <c r="D12" s="64">
        <f>'34 kcs fiú kislabda'!L78</f>
        <v>0</v>
      </c>
    </row>
    <row r="13" spans="1:10">
      <c r="A13" s="62" t="s">
        <v>19</v>
      </c>
      <c r="B13" s="63">
        <f>'34 kcs fiú kislabda'!C86</f>
        <v>0</v>
      </c>
      <c r="C13" s="72">
        <f>'34 kcs fiú kislabda'!B86</f>
        <v>0</v>
      </c>
      <c r="D13" s="64">
        <f>'34 kcs fiú kislabda'!L86</f>
        <v>0</v>
      </c>
    </row>
    <row r="14" spans="1:10">
      <c r="A14" s="62" t="s">
        <v>20</v>
      </c>
      <c r="B14" s="63">
        <f>'34 kcs fiú kislabda'!C94</f>
        <v>0</v>
      </c>
      <c r="C14" s="72">
        <f>'34 kcs fiú kislabda'!B94</f>
        <v>0</v>
      </c>
      <c r="D14" s="64">
        <f>'34 kcs fiú kislabda'!L94</f>
        <v>0</v>
      </c>
    </row>
    <row r="15" spans="1:10">
      <c r="A15" s="62" t="s">
        <v>21</v>
      </c>
      <c r="B15" s="63">
        <f>'34 kcs fiú kislabda'!C102</f>
        <v>0</v>
      </c>
      <c r="C15" s="72">
        <f>'34 kcs fiú kislabda'!B102</f>
        <v>0</v>
      </c>
      <c r="D15" s="64">
        <f>'34 kcs fiú kislabda'!L102</f>
        <v>0</v>
      </c>
    </row>
    <row r="16" spans="1:10">
      <c r="A16" s="62" t="s">
        <v>22</v>
      </c>
      <c r="B16" s="63">
        <f>'34 kcs fiú kislabda'!C110</f>
        <v>0</v>
      </c>
      <c r="C16" s="72">
        <f>'34 kcs fiú kislabda'!B110</f>
        <v>0</v>
      </c>
      <c r="D16" s="64">
        <f>'34 kcs fiú kislabda'!L110</f>
        <v>0</v>
      </c>
    </row>
    <row r="17" spans="1:4">
      <c r="A17" s="62" t="s">
        <v>23</v>
      </c>
      <c r="B17" s="63">
        <f>'34 kcs fiú kislabda'!C118</f>
        <v>0</v>
      </c>
      <c r="C17" s="72">
        <v>0</v>
      </c>
      <c r="D17" s="64">
        <f>'34 kcs fiú kislabda'!L118</f>
        <v>0</v>
      </c>
    </row>
    <row r="18" spans="1:4">
      <c r="A18" s="62" t="s">
        <v>29</v>
      </c>
      <c r="B18" s="63">
        <f>'34 kcs fiú kislabda'!C126</f>
        <v>0</v>
      </c>
      <c r="C18" s="72">
        <f>'34 kcs fiú kislabda'!B126</f>
        <v>0</v>
      </c>
      <c r="D18" s="64">
        <f>'34 kcs fiú kislabda'!L126</f>
        <v>0</v>
      </c>
    </row>
    <row r="19" spans="1:4">
      <c r="A19" s="62" t="s">
        <v>30</v>
      </c>
      <c r="B19" s="63">
        <f>'34 kcs fiú kislabda'!C134</f>
        <v>0</v>
      </c>
      <c r="C19" s="72">
        <f>'34 kcs fiú kislabda'!B134</f>
        <v>0</v>
      </c>
      <c r="D19" s="64">
        <f>'34 kcs fiú kislabda'!L134</f>
        <v>0</v>
      </c>
    </row>
    <row r="20" spans="1:4">
      <c r="A20" s="62" t="s">
        <v>31</v>
      </c>
      <c r="B20" s="63">
        <f>'34 kcs fiú kislabda'!C142</f>
        <v>0</v>
      </c>
      <c r="C20" s="72">
        <f>'34 kcs fiú kislabda'!B142</f>
        <v>0</v>
      </c>
      <c r="D20" s="64">
        <f>'34 kcs fiú kislabda'!L142</f>
        <v>0</v>
      </c>
    </row>
    <row r="21" spans="1:4">
      <c r="A21" s="62" t="s">
        <v>32</v>
      </c>
      <c r="B21" s="63">
        <f>'34 kcs fiú kislabda'!C150</f>
        <v>0</v>
      </c>
      <c r="C21" s="72">
        <f>'34 kcs fiú kislabda'!B150</f>
        <v>0</v>
      </c>
      <c r="D21" s="64">
        <f>'34 kcs fiú kislabda'!L150</f>
        <v>0</v>
      </c>
    </row>
    <row r="22" spans="1:4">
      <c r="A22" s="62" t="s">
        <v>33</v>
      </c>
      <c r="B22" s="63">
        <f>'34 kcs fiú kislabda'!C158</f>
        <v>0</v>
      </c>
      <c r="C22" s="72">
        <f>'34 kcs fiú kislabda'!B158</f>
        <v>0</v>
      </c>
      <c r="D22" s="64">
        <f>'34 kcs fiú kislabda'!L158</f>
        <v>0</v>
      </c>
    </row>
    <row r="24" spans="1:4" ht="15">
      <c r="B24" s="85" t="str">
        <f>Fedlap!A22</f>
        <v>Szekszárd</v>
      </c>
      <c r="C24" s="86">
        <f>Fedlap!A25</f>
        <v>45188</v>
      </c>
    </row>
    <row r="26" spans="1:4">
      <c r="D26" t="s">
        <v>52</v>
      </c>
    </row>
    <row r="27" spans="1:4">
      <c r="A27" s="87" t="s">
        <v>50</v>
      </c>
    </row>
    <row r="30" spans="1:4">
      <c r="A30" t="s">
        <v>25</v>
      </c>
    </row>
    <row r="31" spans="1:4">
      <c r="A31" t="s">
        <v>26</v>
      </c>
    </row>
  </sheetData>
  <sortState ref="A2:D22">
    <sortCondition descending="1" ref="D3:D22"/>
  </sortState>
  <mergeCells count="1">
    <mergeCell ref="C1:D1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opLeftCell="A3" zoomScaleNormal="100" zoomScalePageLayoutView="85" workbookViewId="0">
      <selection activeCell="B62" sqref="B62"/>
    </sheetView>
  </sheetViews>
  <sheetFormatPr defaultColWidth="9.140625" defaultRowHeight="12.75"/>
  <cols>
    <col min="1" max="1" width="3.42578125" style="25" customWidth="1"/>
    <col min="2" max="2" width="69.5703125" style="55" customWidth="1"/>
    <col min="3" max="3" width="18.57031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3.75" customHeight="1">
      <c r="A1" s="133" t="s">
        <v>38</v>
      </c>
      <c r="B1" s="133"/>
      <c r="C1" s="133" t="s">
        <v>40</v>
      </c>
      <c r="D1" s="133"/>
      <c r="E1" s="133" t="s">
        <v>46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.75" customHeight="1" thickBot="1">
      <c r="A2" s="134" t="s">
        <v>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35" t="s">
        <v>13</v>
      </c>
      <c r="O3" s="136"/>
    </row>
    <row r="4" spans="1:15" ht="13.5" thickBot="1">
      <c r="B4" s="67" t="s">
        <v>48</v>
      </c>
      <c r="N4" s="137"/>
      <c r="O4" s="138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  <c r="N5" s="68"/>
      <c r="O5" s="68"/>
    </row>
    <row r="6" spans="1:15" s="34" customFormat="1" ht="15.75" thickBot="1">
      <c r="A6" s="33" t="s">
        <v>0</v>
      </c>
      <c r="B6" s="57" t="s">
        <v>100</v>
      </c>
      <c r="C6" s="18" t="s">
        <v>56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8.5050000000000008</v>
      </c>
      <c r="M6" s="75"/>
      <c r="N6" s="76">
        <f>RANK(L6,'súly sorrend'!$D$3:$D$22)</f>
        <v>2</v>
      </c>
      <c r="O6" s="77" t="s">
        <v>24</v>
      </c>
    </row>
    <row r="7" spans="1:15" ht="15">
      <c r="B7" s="55" t="s">
        <v>105</v>
      </c>
      <c r="C7" s="69">
        <v>2009</v>
      </c>
      <c r="D7" s="35">
        <v>9.0299999999999994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26">
        <f>MAX(D7:I7)</f>
        <v>9.0299999999999994</v>
      </c>
      <c r="L7" s="78"/>
      <c r="M7" s="75"/>
      <c r="N7" s="79"/>
      <c r="O7" s="80"/>
    </row>
    <row r="8" spans="1:15" ht="15">
      <c r="B8" s="55" t="s">
        <v>107</v>
      </c>
      <c r="C8" s="69">
        <v>2010</v>
      </c>
      <c r="D8" s="35">
        <v>8.39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26">
        <f t="shared" ref="J8:J71" si="0">MAX(D8:I8)</f>
        <v>8.39</v>
      </c>
      <c r="L8" s="78"/>
      <c r="M8" s="75"/>
      <c r="N8" s="79"/>
      <c r="O8" s="80"/>
    </row>
    <row r="9" spans="1:15" ht="15">
      <c r="B9" s="55" t="s">
        <v>57</v>
      </c>
      <c r="C9" s="69">
        <v>2009</v>
      </c>
      <c r="D9" s="35">
        <v>6.4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26">
        <f t="shared" si="0"/>
        <v>6.4</v>
      </c>
      <c r="L9" s="78"/>
      <c r="M9" s="75"/>
      <c r="N9" s="79"/>
      <c r="O9" s="80"/>
    </row>
    <row r="10" spans="1:15" ht="15">
      <c r="B10" s="55" t="s">
        <v>61</v>
      </c>
      <c r="C10" s="69">
        <v>2009</v>
      </c>
      <c r="D10" s="35">
        <v>9.0299999999999994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26">
        <f t="shared" si="0"/>
        <v>9.0299999999999994</v>
      </c>
      <c r="L10" s="78"/>
      <c r="M10" s="75"/>
      <c r="N10" s="79"/>
      <c r="O10" s="80"/>
    </row>
    <row r="11" spans="1:15" ht="15">
      <c r="B11" s="55" t="s">
        <v>108</v>
      </c>
      <c r="C11" s="69">
        <v>2009</v>
      </c>
      <c r="D11" s="35">
        <v>7.57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26">
        <f t="shared" si="0"/>
        <v>7.57</v>
      </c>
      <c r="L11" s="78"/>
      <c r="M11" s="75"/>
      <c r="N11" s="79"/>
      <c r="O11" s="80"/>
    </row>
    <row r="12" spans="1:15" ht="15">
      <c r="B12" s="58" t="s">
        <v>53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26.25" thickBot="1">
      <c r="A14" s="33" t="s">
        <v>1</v>
      </c>
      <c r="B14" s="57" t="s">
        <v>109</v>
      </c>
      <c r="C14" s="18" t="s">
        <v>55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7.6574999999999989</v>
      </c>
      <c r="M14" s="75"/>
      <c r="N14" s="76">
        <f>RANK(L14,'súly sorrend'!$D$3:$D$22)</f>
        <v>5</v>
      </c>
      <c r="O14" s="77" t="s">
        <v>24</v>
      </c>
    </row>
    <row r="15" spans="1:15" ht="15">
      <c r="B15" s="59" t="s">
        <v>129</v>
      </c>
      <c r="C15" s="70">
        <v>2011</v>
      </c>
      <c r="D15" s="35">
        <v>8.6199999999999992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26">
        <f t="shared" si="0"/>
        <v>8.6199999999999992</v>
      </c>
      <c r="L15" s="78"/>
      <c r="M15" s="75"/>
      <c r="N15" s="79"/>
      <c r="O15" s="80"/>
    </row>
    <row r="16" spans="1:15" ht="15">
      <c r="B16" s="59" t="s">
        <v>130</v>
      </c>
      <c r="C16" s="70">
        <v>2009</v>
      </c>
      <c r="D16" s="35">
        <v>6.17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26">
        <f t="shared" si="0"/>
        <v>6.17</v>
      </c>
      <c r="L16" s="78"/>
      <c r="M16" s="75"/>
      <c r="N16" s="79"/>
      <c r="O16" s="80"/>
    </row>
    <row r="17" spans="1:19" ht="15">
      <c r="B17" s="59" t="s">
        <v>131</v>
      </c>
      <c r="C17" s="70">
        <v>2009</v>
      </c>
      <c r="D17" s="35">
        <v>6.98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26">
        <f t="shared" si="0"/>
        <v>6.98</v>
      </c>
      <c r="L17" s="78"/>
      <c r="M17" s="75"/>
      <c r="N17" s="79"/>
      <c r="O17" s="80"/>
    </row>
    <row r="18" spans="1:19" ht="15">
      <c r="B18" s="59" t="s">
        <v>111</v>
      </c>
      <c r="C18" s="70">
        <v>2009</v>
      </c>
      <c r="D18" s="35">
        <v>7.29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26">
        <f t="shared" si="0"/>
        <v>7.29</v>
      </c>
      <c r="L18" s="78"/>
      <c r="M18" s="75"/>
      <c r="N18" s="79"/>
      <c r="O18" s="80"/>
    </row>
    <row r="19" spans="1:19" ht="15">
      <c r="B19" s="59" t="s">
        <v>132</v>
      </c>
      <c r="C19" s="70">
        <v>2011</v>
      </c>
      <c r="D19" s="35">
        <v>7.74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26">
        <f t="shared" si="0"/>
        <v>7.74</v>
      </c>
      <c r="L19" s="78"/>
      <c r="M19" s="75"/>
      <c r="N19" s="79"/>
      <c r="O19" s="80"/>
    </row>
    <row r="20" spans="1:19" ht="15">
      <c r="B20" s="58" t="s">
        <v>114</v>
      </c>
      <c r="L20" s="78"/>
      <c r="M20" s="75"/>
      <c r="N20" s="79"/>
      <c r="O20" s="80"/>
    </row>
    <row r="21" spans="1:19" ht="15.75" thickBot="1">
      <c r="B21" s="58"/>
      <c r="L21" s="78"/>
      <c r="M21" s="75"/>
      <c r="N21" s="79"/>
      <c r="O21" s="80"/>
    </row>
    <row r="22" spans="1:19" s="34" customFormat="1" ht="15.75" thickBot="1">
      <c r="A22" s="33" t="s">
        <v>2</v>
      </c>
      <c r="B22" s="60" t="s">
        <v>68</v>
      </c>
      <c r="C22" s="18" t="s">
        <v>69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7.6774999999999993</v>
      </c>
      <c r="M22" s="75"/>
      <c r="N22" s="76">
        <f>RANK(L22,'súly sorrend'!$D$3:$D$22)</f>
        <v>4</v>
      </c>
      <c r="O22" s="81" t="s">
        <v>24</v>
      </c>
    </row>
    <row r="23" spans="1:19" ht="15">
      <c r="B23" s="55" t="s">
        <v>133</v>
      </c>
      <c r="C23" s="71">
        <v>2010</v>
      </c>
      <c r="D23" s="35">
        <v>6.73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26">
        <f t="shared" si="0"/>
        <v>6.73</v>
      </c>
      <c r="L23" s="78"/>
      <c r="M23" s="75"/>
      <c r="N23" s="79"/>
      <c r="O23" s="80"/>
    </row>
    <row r="24" spans="1:19" ht="15">
      <c r="B24" s="55" t="s">
        <v>74</v>
      </c>
      <c r="C24" s="71">
        <v>2010</v>
      </c>
      <c r="D24" s="35">
        <v>8.2899999999999991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26">
        <f t="shared" si="0"/>
        <v>8.2899999999999991</v>
      </c>
      <c r="L24" s="78"/>
      <c r="M24" s="75"/>
      <c r="N24" s="79"/>
      <c r="O24" s="80"/>
    </row>
    <row r="25" spans="1:19" ht="15">
      <c r="B25" s="55" t="s">
        <v>73</v>
      </c>
      <c r="C25" s="71">
        <v>2009</v>
      </c>
      <c r="D25" s="35">
        <v>6.62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26">
        <f t="shared" si="0"/>
        <v>6.62</v>
      </c>
      <c r="L25" s="78"/>
      <c r="M25" s="75"/>
      <c r="N25" s="79"/>
      <c r="O25" s="80"/>
    </row>
    <row r="26" spans="1:19" ht="15">
      <c r="B26" s="55" t="s">
        <v>72</v>
      </c>
      <c r="C26" s="71">
        <v>2009</v>
      </c>
      <c r="D26" s="35">
        <v>8.9700000000000006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26">
        <f t="shared" si="0"/>
        <v>8.9700000000000006</v>
      </c>
      <c r="L26" s="78"/>
      <c r="M26" s="75"/>
      <c r="N26" s="79"/>
      <c r="O26" s="80"/>
    </row>
    <row r="27" spans="1:19" ht="15">
      <c r="B27" s="55" t="s">
        <v>75</v>
      </c>
      <c r="C27" s="71">
        <v>2009</v>
      </c>
      <c r="D27" s="35">
        <v>6.72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6.72</v>
      </c>
      <c r="L27" s="78"/>
      <c r="M27" s="75"/>
      <c r="N27" s="79"/>
      <c r="O27" s="80"/>
    </row>
    <row r="28" spans="1:19" ht="15">
      <c r="B28" s="58" t="s">
        <v>70</v>
      </c>
      <c r="L28" s="78"/>
      <c r="M28" s="75"/>
      <c r="N28" s="79"/>
      <c r="O28" s="80"/>
    </row>
    <row r="29" spans="1:19" ht="15.75" thickBot="1">
      <c r="B29" s="58"/>
      <c r="L29" s="78"/>
      <c r="M29" s="75"/>
      <c r="N29" s="79"/>
      <c r="O29" s="80"/>
    </row>
    <row r="30" spans="1:19" s="34" customFormat="1" ht="15.75" thickBot="1">
      <c r="A30" s="33" t="s">
        <v>3</v>
      </c>
      <c r="B30" s="60" t="s">
        <v>101</v>
      </c>
      <c r="C30" s="18" t="s">
        <v>55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10.799999999999999</v>
      </c>
      <c r="M30" s="75"/>
      <c r="N30" s="76">
        <f>RANK(L30,'súly sorrend'!$D$3:$D$22)</f>
        <v>1</v>
      </c>
      <c r="O30" s="81" t="s">
        <v>24</v>
      </c>
      <c r="S30" s="36"/>
    </row>
    <row r="31" spans="1:19" ht="15">
      <c r="B31" s="55" t="s">
        <v>64</v>
      </c>
      <c r="C31" s="71">
        <v>2009</v>
      </c>
      <c r="D31" s="35">
        <v>10.51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26">
        <f t="shared" si="0"/>
        <v>10.51</v>
      </c>
      <c r="L31" s="78"/>
      <c r="M31" s="75"/>
      <c r="N31" s="79"/>
      <c r="O31" s="80"/>
    </row>
    <row r="32" spans="1:19" ht="15">
      <c r="B32" s="55" t="s">
        <v>65</v>
      </c>
      <c r="C32" s="71">
        <v>2009</v>
      </c>
      <c r="D32" s="35">
        <v>12.57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26">
        <f t="shared" si="0"/>
        <v>12.57</v>
      </c>
      <c r="L32" s="78"/>
      <c r="M32" s="75"/>
      <c r="N32" s="79"/>
      <c r="O32" s="80"/>
    </row>
    <row r="33" spans="1:15" ht="15">
      <c r="B33" s="55" t="s">
        <v>66</v>
      </c>
      <c r="C33" s="71">
        <v>2009</v>
      </c>
      <c r="D33" s="35">
        <v>11.3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6">
        <f t="shared" si="0"/>
        <v>11.3</v>
      </c>
      <c r="L33" s="78"/>
      <c r="M33" s="75"/>
      <c r="N33" s="79"/>
      <c r="O33" s="80"/>
    </row>
    <row r="34" spans="1:15" ht="15">
      <c r="B34" s="55" t="s">
        <v>62</v>
      </c>
      <c r="C34" s="71">
        <v>2010</v>
      </c>
      <c r="D34" s="35">
        <v>8.82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26">
        <f t="shared" si="0"/>
        <v>8.82</v>
      </c>
      <c r="L34" s="78"/>
      <c r="M34" s="75"/>
      <c r="N34" s="79"/>
      <c r="O34" s="80"/>
    </row>
    <row r="35" spans="1:15" ht="15">
      <c r="B35" s="55" t="s">
        <v>134</v>
      </c>
      <c r="C35" s="71">
        <v>2009</v>
      </c>
      <c r="D35" s="35">
        <v>8.61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26">
        <f t="shared" si="0"/>
        <v>8.61</v>
      </c>
      <c r="L35" s="78"/>
      <c r="M35" s="75"/>
      <c r="N35" s="79"/>
      <c r="O35" s="80"/>
    </row>
    <row r="36" spans="1:15" ht="15">
      <c r="B36" s="58" t="s">
        <v>67</v>
      </c>
      <c r="L36" s="78"/>
      <c r="M36" s="75"/>
      <c r="N36" s="79"/>
      <c r="O36" s="80"/>
    </row>
    <row r="37" spans="1:15" ht="15.75" thickBot="1">
      <c r="B37" s="58"/>
      <c r="L37" s="78"/>
      <c r="M37" s="75"/>
      <c r="N37" s="79"/>
      <c r="O37" s="80"/>
    </row>
    <row r="38" spans="1:15" s="34" customFormat="1" ht="15.75" thickBot="1">
      <c r="A38" s="33" t="s">
        <v>4</v>
      </c>
      <c r="B38" s="60" t="s">
        <v>102</v>
      </c>
      <c r="C38" s="18" t="s">
        <v>55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8.1975000000000016</v>
      </c>
      <c r="M38" s="75"/>
      <c r="N38" s="76">
        <f>RANK(L38,'súly sorrend'!$D$3:$D$22)</f>
        <v>3</v>
      </c>
      <c r="O38" s="81" t="s">
        <v>24</v>
      </c>
    </row>
    <row r="39" spans="1:15" ht="15">
      <c r="B39" s="55" t="s">
        <v>135</v>
      </c>
      <c r="C39" s="71">
        <v>2009</v>
      </c>
      <c r="D39" s="35">
        <v>9.0299999999999994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26">
        <f t="shared" si="0"/>
        <v>9.0299999999999994</v>
      </c>
      <c r="L39" s="78"/>
      <c r="M39" s="75"/>
      <c r="N39" s="79"/>
      <c r="O39" s="80"/>
    </row>
    <row r="40" spans="1:15" ht="15">
      <c r="B40" s="55" t="s">
        <v>136</v>
      </c>
      <c r="C40" s="71">
        <v>2009</v>
      </c>
      <c r="D40" s="35">
        <v>7.47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7.47</v>
      </c>
      <c r="L40" s="78"/>
      <c r="M40" s="75"/>
      <c r="N40" s="79"/>
      <c r="O40" s="80"/>
    </row>
    <row r="41" spans="1:15" ht="15">
      <c r="B41" s="55" t="s">
        <v>123</v>
      </c>
      <c r="C41" s="71">
        <v>2009</v>
      </c>
      <c r="D41" s="35">
        <v>9.2200000000000006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26">
        <f t="shared" si="0"/>
        <v>9.2200000000000006</v>
      </c>
      <c r="L41" s="78"/>
      <c r="M41" s="75"/>
      <c r="N41" s="79"/>
      <c r="O41" s="80"/>
    </row>
    <row r="42" spans="1:15" ht="15">
      <c r="B42" s="55" t="s">
        <v>77</v>
      </c>
      <c r="C42" s="71">
        <v>2009</v>
      </c>
      <c r="D42" s="35">
        <v>6.98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26">
        <f t="shared" si="0"/>
        <v>6.98</v>
      </c>
      <c r="L42" s="78"/>
      <c r="M42" s="75"/>
      <c r="N42" s="79"/>
      <c r="O42" s="80"/>
    </row>
    <row r="43" spans="1:15" ht="15">
      <c r="B43" s="55" t="s">
        <v>137</v>
      </c>
      <c r="C43" s="71">
        <v>2009</v>
      </c>
      <c r="D43" s="35">
        <v>7.07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26">
        <f t="shared" si="0"/>
        <v>7.07</v>
      </c>
      <c r="L43" s="78"/>
      <c r="M43" s="75"/>
      <c r="N43" s="79"/>
      <c r="O43" s="80"/>
    </row>
    <row r="44" spans="1:15" ht="15">
      <c r="B44" s="58" t="s">
        <v>76</v>
      </c>
      <c r="L44" s="78"/>
      <c r="M44" s="75"/>
      <c r="N44" s="79"/>
      <c r="O44" s="80"/>
    </row>
    <row r="45" spans="1:15" ht="15.75" thickBot="1">
      <c r="B45" s="58"/>
      <c r="L45" s="78"/>
      <c r="M45" s="75"/>
      <c r="N45" s="79"/>
      <c r="O45" s="80"/>
    </row>
    <row r="46" spans="1:15" s="34" customFormat="1" ht="15.75" thickBot="1">
      <c r="A46" s="33" t="s">
        <v>5</v>
      </c>
      <c r="B46" s="60" t="s">
        <v>82</v>
      </c>
      <c r="C46" s="18" t="s">
        <v>83</v>
      </c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6.8699999999999992</v>
      </c>
      <c r="M46" s="75"/>
      <c r="N46" s="76">
        <f>RANK(L46,'súly sorrend'!$D$3:$D$22)</f>
        <v>6</v>
      </c>
      <c r="O46" s="81" t="s">
        <v>24</v>
      </c>
    </row>
    <row r="47" spans="1:15" ht="15">
      <c r="B47" s="55" t="s">
        <v>84</v>
      </c>
      <c r="C47" s="71">
        <v>2011</v>
      </c>
      <c r="D47" s="35">
        <v>5.49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26">
        <f t="shared" si="0"/>
        <v>5.49</v>
      </c>
      <c r="L47" s="78"/>
      <c r="M47" s="75"/>
      <c r="N47" s="79"/>
      <c r="O47" s="80"/>
    </row>
    <row r="48" spans="1:15" ht="15">
      <c r="B48" s="55" t="s">
        <v>85</v>
      </c>
      <c r="C48" s="71">
        <v>2010</v>
      </c>
      <c r="D48" s="35">
        <v>6.17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26">
        <f t="shared" si="0"/>
        <v>6.17</v>
      </c>
      <c r="L48" s="78"/>
      <c r="M48" s="75"/>
      <c r="N48" s="79"/>
      <c r="O48" s="80"/>
    </row>
    <row r="49" spans="1:15" ht="15">
      <c r="B49" s="55" t="s">
        <v>86</v>
      </c>
      <c r="C49" s="71">
        <v>2009</v>
      </c>
      <c r="D49" s="35">
        <v>9.1199999999999992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6">
        <f t="shared" si="0"/>
        <v>9.1199999999999992</v>
      </c>
      <c r="L49" s="78"/>
      <c r="M49" s="75"/>
      <c r="N49" s="79"/>
      <c r="O49" s="80"/>
    </row>
    <row r="50" spans="1:15" ht="15">
      <c r="B50" s="55" t="s">
        <v>87</v>
      </c>
      <c r="C50" s="71">
        <v>2009</v>
      </c>
      <c r="D50" s="35">
        <v>6.56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26">
        <f t="shared" si="0"/>
        <v>6.56</v>
      </c>
      <c r="L50" s="78"/>
      <c r="M50" s="75"/>
      <c r="N50" s="79"/>
      <c r="O50" s="80"/>
    </row>
    <row r="51" spans="1:15" ht="15">
      <c r="B51" s="55" t="s">
        <v>88</v>
      </c>
      <c r="C51" s="71">
        <v>2010</v>
      </c>
      <c r="D51" s="35">
        <v>5.63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6">
        <f t="shared" si="0"/>
        <v>5.63</v>
      </c>
      <c r="L51" s="78"/>
      <c r="M51" s="75"/>
      <c r="N51" s="79"/>
      <c r="O51" s="80"/>
    </row>
    <row r="52" spans="1:15" ht="15">
      <c r="B52" s="58" t="s">
        <v>89</v>
      </c>
      <c r="L52" s="78"/>
      <c r="M52" s="75"/>
      <c r="N52" s="79"/>
      <c r="O52" s="80"/>
    </row>
    <row r="53" spans="1:15" ht="15.75" thickBot="1">
      <c r="B53" s="58"/>
      <c r="L53" s="78"/>
      <c r="M53" s="75"/>
      <c r="N53" s="79"/>
      <c r="O53" s="80"/>
    </row>
    <row r="54" spans="1:15" s="34" customFormat="1" ht="26.25" thickBot="1">
      <c r="A54" s="33" t="s">
        <v>6</v>
      </c>
      <c r="B54" s="60" t="s">
        <v>103</v>
      </c>
      <c r="C54" s="18" t="s">
        <v>55</v>
      </c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6.43</v>
      </c>
      <c r="M54" s="75"/>
      <c r="N54" s="76">
        <f>RANK(L54,'súly sorrend'!$D$3:$D$22)</f>
        <v>7</v>
      </c>
      <c r="O54" s="81" t="s">
        <v>24</v>
      </c>
    </row>
    <row r="55" spans="1:15" ht="15">
      <c r="B55" s="55" t="s">
        <v>125</v>
      </c>
      <c r="C55" s="71">
        <v>2009</v>
      </c>
      <c r="D55" s="35">
        <v>6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6</v>
      </c>
      <c r="L55" s="78"/>
      <c r="M55" s="75"/>
      <c r="N55" s="79"/>
      <c r="O55" s="82"/>
    </row>
    <row r="56" spans="1:15" ht="15">
      <c r="B56" s="55" t="s">
        <v>126</v>
      </c>
      <c r="C56" s="71">
        <v>2010</v>
      </c>
      <c r="D56" s="35">
        <v>6.04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6.04</v>
      </c>
      <c r="L56" s="78"/>
      <c r="M56" s="75"/>
      <c r="N56" s="79"/>
      <c r="O56" s="80"/>
    </row>
    <row r="57" spans="1:15" ht="15">
      <c r="B57" s="55" t="s">
        <v>127</v>
      </c>
      <c r="C57" s="71">
        <v>2009</v>
      </c>
      <c r="D57" s="35">
        <v>6.73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6.73</v>
      </c>
      <c r="L57" s="78"/>
      <c r="M57" s="75"/>
      <c r="N57" s="79"/>
      <c r="O57" s="80"/>
    </row>
    <row r="58" spans="1:15" ht="15">
      <c r="B58" s="55" t="s">
        <v>128</v>
      </c>
      <c r="C58" s="71">
        <v>2009</v>
      </c>
      <c r="D58" s="35">
        <v>6.25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6.25</v>
      </c>
      <c r="L58" s="78"/>
      <c r="M58" s="75"/>
      <c r="N58" s="79"/>
      <c r="O58" s="80"/>
    </row>
    <row r="59" spans="1:15" ht="15">
      <c r="B59" s="55" t="s">
        <v>94</v>
      </c>
      <c r="C59" s="71">
        <v>2009</v>
      </c>
      <c r="D59" s="35">
        <v>6.7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6.7</v>
      </c>
      <c r="L59" s="78"/>
      <c r="M59" s="75"/>
      <c r="N59" s="79"/>
      <c r="O59" s="80"/>
    </row>
    <row r="60" spans="1:15" ht="15">
      <c r="B60" s="58" t="s">
        <v>95</v>
      </c>
      <c r="L60" s="78"/>
      <c r="M60" s="75"/>
      <c r="N60" s="79"/>
      <c r="O60" s="80"/>
    </row>
    <row r="61" spans="1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 t="s">
        <v>104</v>
      </c>
      <c r="C62" s="18" t="s">
        <v>55</v>
      </c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6.4050000000000002</v>
      </c>
      <c r="M62" s="75"/>
      <c r="N62" s="76">
        <f>RANK(L62,'súly sorrend'!$D$3:$D$22)</f>
        <v>8</v>
      </c>
      <c r="O62" s="81" t="s">
        <v>24</v>
      </c>
    </row>
    <row r="63" spans="1:15" ht="15">
      <c r="B63" s="55" t="s">
        <v>96</v>
      </c>
      <c r="C63" s="71">
        <v>2009</v>
      </c>
      <c r="D63" s="35">
        <v>7.09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7.09</v>
      </c>
      <c r="L63" s="78"/>
      <c r="M63" s="75"/>
      <c r="N63" s="79"/>
      <c r="O63" s="80"/>
    </row>
    <row r="64" spans="1:15" ht="15">
      <c r="B64" s="55" t="s">
        <v>99</v>
      </c>
      <c r="C64" s="71">
        <v>2010</v>
      </c>
      <c r="D64" s="35">
        <v>7.59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7.59</v>
      </c>
      <c r="L64" s="78"/>
      <c r="M64" s="75"/>
      <c r="N64" s="79"/>
      <c r="O64" s="80"/>
    </row>
    <row r="65" spans="1:15" ht="15">
      <c r="B65" s="55" t="s">
        <v>138</v>
      </c>
      <c r="C65" s="71">
        <v>2011</v>
      </c>
      <c r="D65" s="35">
        <v>4.3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4.3</v>
      </c>
      <c r="L65" s="78"/>
      <c r="M65" s="75"/>
      <c r="N65" s="79"/>
      <c r="O65" s="80"/>
    </row>
    <row r="66" spans="1:15" ht="15">
      <c r="B66" s="55" t="s">
        <v>139</v>
      </c>
      <c r="C66" s="71">
        <v>2010</v>
      </c>
      <c r="D66" s="35">
        <v>6.29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6.29</v>
      </c>
      <c r="L66" s="78"/>
      <c r="M66" s="75"/>
      <c r="N66" s="79"/>
      <c r="O66" s="80"/>
    </row>
    <row r="67" spans="1:15" ht="15">
      <c r="B67" s="55" t="s">
        <v>140</v>
      </c>
      <c r="C67" s="71">
        <v>2011</v>
      </c>
      <c r="D67" s="35">
        <v>4.6500000000000004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t="shared" si="0"/>
        <v>4.6500000000000004</v>
      </c>
      <c r="L67" s="78"/>
      <c r="M67" s="75"/>
      <c r="N67" s="79"/>
      <c r="O67" s="80"/>
    </row>
    <row r="68" spans="1:15" ht="15">
      <c r="B68" s="58" t="s">
        <v>10</v>
      </c>
      <c r="L68" s="78"/>
      <c r="M68" s="75"/>
      <c r="N68" s="79"/>
      <c r="O68" s="80"/>
    </row>
    <row r="69" spans="1:15" ht="15.75" thickBot="1">
      <c r="B69" s="58"/>
      <c r="L69" s="78"/>
      <c r="M69" s="75"/>
      <c r="N69" s="79"/>
      <c r="O69" s="80"/>
    </row>
    <row r="70" spans="1:15" ht="15.75" thickBot="1">
      <c r="A70" s="33" t="s">
        <v>34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RANK(L70,'súly sorrend'!$D$3:$D$22)</f>
        <v>9</v>
      </c>
      <c r="O70" s="81" t="s">
        <v>24</v>
      </c>
    </row>
    <row r="71" spans="1:15" ht="15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7" customFormat="1" ht="15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RANK(L78,'súly sorrend'!$D$3:$D$22)</f>
        <v>9</v>
      </c>
      <c r="O78" s="81" t="s">
        <v>24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58" t="s">
        <v>10</v>
      </c>
      <c r="L84" s="78"/>
      <c r="M84" s="75"/>
      <c r="N84" s="79"/>
      <c r="O84" s="80"/>
    </row>
    <row r="85" spans="1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RANK(L86,'súly sorrend'!$D$3:$D$22)</f>
        <v>9</v>
      </c>
      <c r="O86" s="81" t="s">
        <v>24</v>
      </c>
    </row>
    <row r="87" spans="1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58" t="s">
        <v>10</v>
      </c>
      <c r="L92" s="78"/>
      <c r="M92" s="75"/>
      <c r="N92" s="79"/>
      <c r="O92" s="80"/>
    </row>
    <row r="93" spans="1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RANK(L94,'súly sorrend'!$D$3:$D$22)</f>
        <v>9</v>
      </c>
      <c r="O94" s="81" t="s">
        <v>24</v>
      </c>
    </row>
    <row r="95" spans="1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58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RANK(L102,'súly sorrend'!$D$3:$D$22)</f>
        <v>9</v>
      </c>
      <c r="O102" s="81" t="s">
        <v>24</v>
      </c>
    </row>
    <row r="103" spans="1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58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RANK(L110,'súly sorrend'!$D$3:$D$22)</f>
        <v>9</v>
      </c>
      <c r="O110" s="81" t="s">
        <v>24</v>
      </c>
    </row>
    <row r="111" spans="1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58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RANK(L118,'súly sorrend'!$D$3:$D$22)</f>
        <v>9</v>
      </c>
      <c r="O118" s="81" t="s">
        <v>24</v>
      </c>
    </row>
    <row r="119" spans="1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58" t="s">
        <v>10</v>
      </c>
      <c r="L124" s="78"/>
      <c r="M124" s="75"/>
      <c r="N124" s="79"/>
      <c r="O124" s="80"/>
    </row>
    <row r="125" spans="1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RANK(L126,'súly sorrend'!$D$3:$D$22)</f>
        <v>9</v>
      </c>
      <c r="O126" s="81" t="s">
        <v>24</v>
      </c>
    </row>
    <row r="127" spans="1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58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RANK(L134,'súly sorrend'!$D$3:$D$22)</f>
        <v>9</v>
      </c>
      <c r="O134" s="81" t="s">
        <v>24</v>
      </c>
    </row>
    <row r="135" spans="1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58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RANK(L142,'súly sorrend'!$D$3:$D$22)</f>
        <v>9</v>
      </c>
      <c r="O142" s="81" t="s">
        <v>24</v>
      </c>
    </row>
    <row r="143" spans="1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58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RANK(L150,'súly sorrend'!$D$3:$D$22)</f>
        <v>9</v>
      </c>
      <c r="O150" s="81" t="s">
        <v>24</v>
      </c>
    </row>
    <row r="151" spans="1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58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RANK(L158,'súly sorrend'!$D$3:$D$22)</f>
        <v>9</v>
      </c>
      <c r="O158" s="81" t="s">
        <v>24</v>
      </c>
    </row>
    <row r="159" spans="1:15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3"/>
        <v>0</v>
      </c>
      <c r="N159" s="38"/>
    </row>
    <row r="160" spans="1:15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3"/>
        <v>0</v>
      </c>
      <c r="N160" s="38"/>
    </row>
    <row r="161" spans="2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3"/>
        <v>0</v>
      </c>
      <c r="N161" s="38"/>
    </row>
    <row r="162" spans="2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3"/>
        <v>0</v>
      </c>
      <c r="N162" s="38"/>
    </row>
    <row r="163" spans="2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3"/>
        <v>0</v>
      </c>
      <c r="N163" s="38"/>
    </row>
    <row r="164" spans="2:14" ht="14.25">
      <c r="B164" s="58" t="s">
        <v>10</v>
      </c>
      <c r="N164" s="38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E5XZNNe31C0Z0kdUB1b3INSlz3Y0D5E+Qu9B9j2laMA0S30wCPY9St8+Nufq6yzxjeTQIRoOPG4XPDd3BBIYJA==" saltValue="hGRU1BsfmgDjt7Gdtv92Z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70" priority="1" operator="between">
      <formula>2009</formula>
      <formula>2012</formula>
    </cfRule>
  </conditionalFormatting>
  <conditionalFormatting sqref="D12:I14 D20:I22 D28:I30 D36:I38 D44:I46 D52:I54 D60:I62 D68:I70">
    <cfRule type="cellIs" dxfId="69" priority="14" operator="between">
      <formula>2002</formula>
      <formula>2007</formula>
    </cfRule>
  </conditionalFormatting>
  <conditionalFormatting sqref="D76:I78">
    <cfRule type="cellIs" dxfId="68" priority="13" operator="between">
      <formula>2002</formula>
      <formula>2007</formula>
    </cfRule>
  </conditionalFormatting>
  <conditionalFormatting sqref="D84:I86">
    <cfRule type="cellIs" dxfId="67" priority="12" operator="between">
      <formula>2002</formula>
      <formula>2007</formula>
    </cfRule>
  </conditionalFormatting>
  <conditionalFormatting sqref="D92:I94">
    <cfRule type="cellIs" dxfId="66" priority="11" operator="between">
      <formula>2002</formula>
      <formula>2007</formula>
    </cfRule>
  </conditionalFormatting>
  <conditionalFormatting sqref="D100:I102">
    <cfRule type="cellIs" dxfId="65" priority="10" operator="between">
      <formula>2002</formula>
      <formula>2007</formula>
    </cfRule>
  </conditionalFormatting>
  <conditionalFormatting sqref="D108:I110">
    <cfRule type="cellIs" dxfId="64" priority="9" operator="between">
      <formula>2002</formula>
      <formula>2007</formula>
    </cfRule>
  </conditionalFormatting>
  <conditionalFormatting sqref="D116:I118">
    <cfRule type="cellIs" dxfId="63" priority="8" operator="between">
      <formula>2002</formula>
      <formula>2007</formula>
    </cfRule>
  </conditionalFormatting>
  <conditionalFormatting sqref="D124:I126">
    <cfRule type="cellIs" dxfId="62" priority="7" operator="between">
      <formula>2002</formula>
      <formula>2007</formula>
    </cfRule>
  </conditionalFormatting>
  <conditionalFormatting sqref="D132:I134">
    <cfRule type="cellIs" dxfId="61" priority="6" operator="between">
      <formula>2002</formula>
      <formula>2007</formula>
    </cfRule>
  </conditionalFormatting>
  <conditionalFormatting sqref="D140:I142">
    <cfRule type="cellIs" dxfId="60" priority="5" operator="between">
      <formula>2002</formula>
      <formula>2007</formula>
    </cfRule>
  </conditionalFormatting>
  <conditionalFormatting sqref="D148:I150">
    <cfRule type="cellIs" dxfId="59" priority="4" operator="between">
      <formula>2002</formula>
      <formula>2007</formula>
    </cfRule>
  </conditionalFormatting>
  <conditionalFormatting sqref="D156:I158">
    <cfRule type="cellIs" dxfId="58" priority="3" operator="between">
      <formula>2002</formula>
      <formula>2007</formula>
    </cfRule>
  </conditionalFormatting>
  <conditionalFormatting sqref="D164:I248">
    <cfRule type="cellIs" dxfId="57" priority="2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0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F1601C-8236-4C12-A980-DCD1DFAACA0A}">
          <x14:formula1>
            <xm:f>'súly sorrend'!$H$3:$H$7</xm:f>
          </x14:formula1>
          <xm:sqref>E1:O1</xm:sqref>
        </x14:dataValidation>
        <x14:dataValidation type="list" allowBlank="1" showInputMessage="1" showErrorMessage="1" xr:uid="{D7B33A7E-5CF1-4C19-8CF4-C0897A0C433E}">
          <x14:formula1>
            <xm:f>'súly sorrend'!$J$3:$J$4</xm:f>
          </x14:formula1>
          <xm:sqref>A1:B1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J31"/>
  <sheetViews>
    <sheetView topLeftCell="C1" zoomScaleNormal="100" workbookViewId="0">
      <selection activeCell="D3" sqref="D3:D10"/>
    </sheetView>
  </sheetViews>
  <sheetFormatPr defaultRowHeight="12.75"/>
  <cols>
    <col min="1" max="1" width="8" customWidth="1"/>
    <col min="2" max="2" width="18.85546875" customWidth="1"/>
    <col min="3" max="3" width="81.8554687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31.5" customHeight="1">
      <c r="A1" s="65" t="str">
        <f>'34 kcs fiú súly'!A1:M1</f>
        <v>Fiú</v>
      </c>
      <c r="B1" s="66" t="str">
        <f>'34 kcs fiú súly'!C1</f>
        <v>III-IV.</v>
      </c>
      <c r="C1" s="139" t="str">
        <f>'34 kcs fiú súly'!E1</f>
        <v>Súlylökés (4 kg)</v>
      </c>
      <c r="D1" s="140"/>
    </row>
    <row r="2" spans="1:10" ht="18" customHeight="1">
      <c r="A2" s="61"/>
      <c r="B2" s="61" t="s">
        <v>14</v>
      </c>
      <c r="C2" s="61" t="s">
        <v>15</v>
      </c>
      <c r="D2" s="61" t="s">
        <v>16</v>
      </c>
      <c r="H2" t="s">
        <v>41</v>
      </c>
      <c r="J2" t="s">
        <v>37</v>
      </c>
    </row>
    <row r="3" spans="1:10">
      <c r="A3" s="62" t="s">
        <v>0</v>
      </c>
      <c r="B3" s="63" t="str">
        <f>'34 kcs fiú súly'!C30</f>
        <v>Szekszárd</v>
      </c>
      <c r="C3" s="72" t="str">
        <f>'34 kcs fiú súly'!B30</f>
        <v>Szekszárdi Babits Mihály Általános Iskola</v>
      </c>
      <c r="D3" s="113">
        <f>'34 kcs fiú súly'!L30</f>
        <v>10.799999999999999</v>
      </c>
      <c r="H3" t="s">
        <v>43</v>
      </c>
      <c r="J3" t="s">
        <v>38</v>
      </c>
    </row>
    <row r="4" spans="1:10">
      <c r="A4" s="62" t="s">
        <v>1</v>
      </c>
      <c r="B4" s="63" t="str">
        <f>'34 kcs fiú súly'!C6</f>
        <v>Bonyhád</v>
      </c>
      <c r="C4" s="72" t="str">
        <f>'34 kcs fiú súly'!B6</f>
        <v>Bonyhádi Általános Iskola, Gimnázium és Alapfokú Művészeti Iskola</v>
      </c>
      <c r="D4" s="113">
        <f>'34 kcs fiú súly'!L6</f>
        <v>8.5050000000000008</v>
      </c>
      <c r="H4" t="s">
        <v>42</v>
      </c>
      <c r="J4" t="s">
        <v>39</v>
      </c>
    </row>
    <row r="5" spans="1:10">
      <c r="A5" s="62" t="s">
        <v>2</v>
      </c>
      <c r="B5" s="63" t="str">
        <f>'34 kcs fiú súly'!C38</f>
        <v>Szekszárd</v>
      </c>
      <c r="C5" s="72" t="str">
        <f>'34 kcs fiú súly'!B38</f>
        <v>Szekszárdi Dienes Valéria Általános Iskola</v>
      </c>
      <c r="D5" s="113">
        <f>'34 kcs fiú súly'!L38</f>
        <v>8.1975000000000016</v>
      </c>
      <c r="H5" t="s">
        <v>46</v>
      </c>
    </row>
    <row r="6" spans="1:10">
      <c r="A6" s="62" t="s">
        <v>3</v>
      </c>
      <c r="B6" s="63" t="str">
        <f>'34 kcs fiú súly'!C22</f>
        <v>Várdomb</v>
      </c>
      <c r="C6" s="72" t="str">
        <f>'34 kcs fiú súly'!B22</f>
        <v>Várdomb-Alsónána Általános Iskola</v>
      </c>
      <c r="D6" s="113">
        <f>'34 kcs fiú súly'!L22</f>
        <v>7.6774999999999993</v>
      </c>
      <c r="H6" t="s">
        <v>47</v>
      </c>
    </row>
    <row r="7" spans="1:10">
      <c r="A7" s="62" t="s">
        <v>4</v>
      </c>
      <c r="B7" s="63" t="str">
        <f>'34 kcs fiú súly'!C14</f>
        <v>Szekszárd</v>
      </c>
      <c r="C7" s="72" t="str">
        <f>'34 kcs fiú súly'!B14</f>
        <v>PTE Illyés Gyula Gyakorló Általános Iskola, Alapfokú Művészeti Iskola és Gyakorlóóvoda</v>
      </c>
      <c r="D7" s="113">
        <f>'34 kcs fiú súly'!L14</f>
        <v>7.6574999999999989</v>
      </c>
      <c r="H7" t="s">
        <v>44</v>
      </c>
    </row>
    <row r="8" spans="1:10">
      <c r="A8" s="62" t="s">
        <v>5</v>
      </c>
      <c r="B8" s="63" t="str">
        <f>'34 kcs fiú súly'!C46</f>
        <v>Decs</v>
      </c>
      <c r="C8" s="72" t="str">
        <f>'34 kcs fiú súly'!B46</f>
        <v>Bíborvég Általános Iskola</v>
      </c>
      <c r="D8" s="113">
        <f>'34 kcs fiú súly'!L46</f>
        <v>6.8699999999999992</v>
      </c>
    </row>
    <row r="9" spans="1:10">
      <c r="A9" s="62" t="s">
        <v>6</v>
      </c>
      <c r="B9" s="63" t="str">
        <f>'34 kcs fiú súly'!C54</f>
        <v>Szekszárd</v>
      </c>
      <c r="C9" s="72" t="str">
        <f>'34 kcs fiú súly'!B54</f>
        <v>Szent József Katolikus Általános Iskola és Óvoda - Katholische Grundschule</v>
      </c>
      <c r="D9" s="113">
        <f>'34 kcs fiú súly'!L54</f>
        <v>6.43</v>
      </c>
    </row>
    <row r="10" spans="1:10">
      <c r="A10" s="62" t="s">
        <v>7</v>
      </c>
      <c r="B10" s="63" t="str">
        <f>'34 kcs fiú súly'!C62</f>
        <v>Szekszárd</v>
      </c>
      <c r="C10" s="72" t="str">
        <f>'34 kcs fiú súly'!B62</f>
        <v>Szekszárdi Garay János Gimnázium</v>
      </c>
      <c r="D10" s="113">
        <f>'34 kcs fiú súly'!L62</f>
        <v>6.4050000000000002</v>
      </c>
    </row>
    <row r="11" spans="1:10">
      <c r="A11" s="62" t="s">
        <v>17</v>
      </c>
      <c r="B11" s="63">
        <f>'34 kcs fiú súly'!C70</f>
        <v>0</v>
      </c>
      <c r="C11" s="72">
        <f>'34 kcs fiú súly'!B70</f>
        <v>0</v>
      </c>
      <c r="D11" s="64">
        <f>'34 kcs fiú súly'!L70</f>
        <v>0</v>
      </c>
    </row>
    <row r="12" spans="1:10">
      <c r="A12" s="62" t="s">
        <v>18</v>
      </c>
      <c r="B12" s="63">
        <f>'34 kcs fiú súly'!C78</f>
        <v>0</v>
      </c>
      <c r="C12" s="72">
        <f>'34 kcs fiú súly'!B78</f>
        <v>0</v>
      </c>
      <c r="D12" s="64">
        <f>'34 kcs fiú súly'!L78</f>
        <v>0</v>
      </c>
    </row>
    <row r="13" spans="1:10">
      <c r="A13" s="62" t="s">
        <v>19</v>
      </c>
      <c r="B13" s="63">
        <f>'34 kcs fiú súly'!C86</f>
        <v>0</v>
      </c>
      <c r="C13" s="72">
        <f>'34 kcs fiú súly'!B86</f>
        <v>0</v>
      </c>
      <c r="D13" s="64">
        <f>'34 kcs fiú súly'!L86</f>
        <v>0</v>
      </c>
    </row>
    <row r="14" spans="1:10">
      <c r="A14" s="62" t="s">
        <v>20</v>
      </c>
      <c r="B14" s="63">
        <f>'34 kcs fiú súly'!C94</f>
        <v>0</v>
      </c>
      <c r="C14" s="72">
        <f>'34 kcs fiú súly'!B94</f>
        <v>0</v>
      </c>
      <c r="D14" s="64">
        <f>'34 kcs fiú súly'!L94</f>
        <v>0</v>
      </c>
    </row>
    <row r="15" spans="1:10">
      <c r="A15" s="62" t="s">
        <v>21</v>
      </c>
      <c r="B15" s="63">
        <f>'34 kcs fiú súly'!C102</f>
        <v>0</v>
      </c>
      <c r="C15" s="72">
        <f>'34 kcs fiú súly'!B102</f>
        <v>0</v>
      </c>
      <c r="D15" s="64">
        <f>'34 kcs fiú súly'!L102</f>
        <v>0</v>
      </c>
    </row>
    <row r="16" spans="1:10">
      <c r="A16" s="62" t="s">
        <v>22</v>
      </c>
      <c r="B16" s="63">
        <f>'34 kcs fiú súly'!C110</f>
        <v>0</v>
      </c>
      <c r="C16" s="72">
        <f>'34 kcs fiú súly'!B110</f>
        <v>0</v>
      </c>
      <c r="D16" s="64">
        <f>'34 kcs fiú súly'!L110</f>
        <v>0</v>
      </c>
    </row>
    <row r="17" spans="1:4">
      <c r="A17" s="62" t="s">
        <v>23</v>
      </c>
      <c r="B17" s="63">
        <f>'34 kcs fiú súly'!C118</f>
        <v>0</v>
      </c>
      <c r="C17" s="72">
        <v>0</v>
      </c>
      <c r="D17" s="64">
        <f>'34 kcs fiú súly'!L118</f>
        <v>0</v>
      </c>
    </row>
    <row r="18" spans="1:4">
      <c r="A18" s="62" t="s">
        <v>29</v>
      </c>
      <c r="B18" s="63">
        <f>'34 kcs fiú súly'!C126</f>
        <v>0</v>
      </c>
      <c r="C18" s="72">
        <f>'34 kcs fiú súly'!B126</f>
        <v>0</v>
      </c>
      <c r="D18" s="64">
        <f>'34 kcs fiú súly'!L126</f>
        <v>0</v>
      </c>
    </row>
    <row r="19" spans="1:4">
      <c r="A19" s="62" t="s">
        <v>30</v>
      </c>
      <c r="B19" s="63">
        <f>'34 kcs fiú súly'!C134</f>
        <v>0</v>
      </c>
      <c r="C19" s="72">
        <f>'34 kcs fiú súly'!B134</f>
        <v>0</v>
      </c>
      <c r="D19" s="64">
        <f>'34 kcs fiú súly'!L134</f>
        <v>0</v>
      </c>
    </row>
    <row r="20" spans="1:4">
      <c r="A20" s="62" t="s">
        <v>31</v>
      </c>
      <c r="B20" s="63">
        <f>'34 kcs fiú súly'!C142</f>
        <v>0</v>
      </c>
      <c r="C20" s="72">
        <f>'34 kcs fiú súly'!B142</f>
        <v>0</v>
      </c>
      <c r="D20" s="64">
        <f>'34 kcs fiú súly'!L142</f>
        <v>0</v>
      </c>
    </row>
    <row r="21" spans="1:4">
      <c r="A21" s="62" t="s">
        <v>32</v>
      </c>
      <c r="B21" s="63">
        <f>'34 kcs fiú súly'!C150</f>
        <v>0</v>
      </c>
      <c r="C21" s="72">
        <f>'34 kcs fiú súly'!B150</f>
        <v>0</v>
      </c>
      <c r="D21" s="64">
        <f>'34 kcs fiú súly'!L150</f>
        <v>0</v>
      </c>
    </row>
    <row r="22" spans="1:4">
      <c r="A22" s="62" t="s">
        <v>33</v>
      </c>
      <c r="B22" s="63">
        <f>'34 kcs fiú súly'!C158</f>
        <v>0</v>
      </c>
      <c r="C22" s="72">
        <f>'34 kcs fiú súly'!B158</f>
        <v>0</v>
      </c>
      <c r="D22" s="64">
        <f>'34 kcs fiú súly'!L158</f>
        <v>0</v>
      </c>
    </row>
    <row r="24" spans="1:4" ht="15">
      <c r="B24" s="85" t="str">
        <f>[3]Fedlap!A22</f>
        <v>Szekszárd</v>
      </c>
      <c r="C24" s="86">
        <f>[3]Fedlap!A25</f>
        <v>45188</v>
      </c>
    </row>
    <row r="26" spans="1:4">
      <c r="D26" t="s">
        <v>52</v>
      </c>
    </row>
    <row r="27" spans="1:4">
      <c r="A27" s="87" t="s">
        <v>50</v>
      </c>
    </row>
    <row r="30" spans="1:4">
      <c r="A30" t="s">
        <v>25</v>
      </c>
    </row>
    <row r="31" spans="1:4">
      <c r="A31" t="s">
        <v>26</v>
      </c>
    </row>
  </sheetData>
  <mergeCells count="1">
    <mergeCell ref="C1:D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19</vt:i4>
      </vt:variant>
    </vt:vector>
  </HeadingPairs>
  <TitlesOfParts>
    <vt:vector size="38" baseType="lpstr">
      <vt:lpstr>Fedlap</vt:lpstr>
      <vt:lpstr>34 kcs fiú magas</vt:lpstr>
      <vt:lpstr>magas sorrend</vt:lpstr>
      <vt:lpstr>34 kcs fiú távol</vt:lpstr>
      <vt:lpstr>távol sorrend</vt:lpstr>
      <vt:lpstr>34 kcs fiú kislabda</vt:lpstr>
      <vt:lpstr>kislabda sorrend</vt:lpstr>
      <vt:lpstr>34 kcs fiú súly</vt:lpstr>
      <vt:lpstr>súly sorrend</vt:lpstr>
      <vt:lpstr>34kcs 10x200 m váltó</vt:lpstr>
      <vt:lpstr>váltó sorrend</vt:lpstr>
      <vt:lpstr>34 kcs lány magas</vt:lpstr>
      <vt:lpstr>lány magas sorrend</vt:lpstr>
      <vt:lpstr>34kcs lány távol</vt:lpstr>
      <vt:lpstr>lány távol sorrend</vt:lpstr>
      <vt:lpstr>34 kcs lány kislabda</vt:lpstr>
      <vt:lpstr>lány kislabda sorrend</vt:lpstr>
      <vt:lpstr>34 kcs lány súly</vt:lpstr>
      <vt:lpstr>lány súly sorrend</vt:lpstr>
      <vt:lpstr>'34 kcs fiú kislabda'!Nyomtatási_terület</vt:lpstr>
      <vt:lpstr>'34 kcs fiú magas'!Nyomtatási_terület</vt:lpstr>
      <vt:lpstr>'34 kcs fiú súly'!Nyomtatási_terület</vt:lpstr>
      <vt:lpstr>'34 kcs fiú távol'!Nyomtatási_terület</vt:lpstr>
      <vt:lpstr>'34 kcs lány kislabda'!Nyomtatási_terület</vt:lpstr>
      <vt:lpstr>'34 kcs lány magas'!Nyomtatási_terület</vt:lpstr>
      <vt:lpstr>'34 kcs lány súly'!Nyomtatási_terület</vt:lpstr>
      <vt:lpstr>'34kcs 10x200 m váltó'!Nyomtatási_terület</vt:lpstr>
      <vt:lpstr>'34kcs lány távol'!Nyomtatási_terület</vt:lpstr>
      <vt:lpstr>Fedlap!Nyomtatási_terület</vt:lpstr>
      <vt:lpstr>'kislabda sorrend'!Nyomtatási_terület</vt:lpstr>
      <vt:lpstr>'lány kislabda sorrend'!Nyomtatási_terület</vt:lpstr>
      <vt:lpstr>'lány magas sorrend'!Nyomtatási_terület</vt:lpstr>
      <vt:lpstr>'lány súly sorrend'!Nyomtatási_terület</vt:lpstr>
      <vt:lpstr>'lány távol sorrend'!Nyomtatási_terület</vt:lpstr>
      <vt:lpstr>'magas sorrend'!Nyomtatási_terület</vt:lpstr>
      <vt:lpstr>'súly sorrend'!Nyomtatási_terület</vt:lpstr>
      <vt:lpstr>'távol sorrend'!Nyomtatási_terület</vt:lpstr>
      <vt:lpstr>'váltó sorrend'!Nyomtatási_terület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User</cp:lastModifiedBy>
  <cp:lastPrinted>2023-09-20T08:55:39Z</cp:lastPrinted>
  <dcterms:created xsi:type="dcterms:W3CDTF">2003-10-04T09:35:55Z</dcterms:created>
  <dcterms:modified xsi:type="dcterms:W3CDTF">2023-09-20T13:13:18Z</dcterms:modified>
</cp:coreProperties>
</file>